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-CLFS02\RedirectedFolders$\Myasnikov_A\Desktop\СКАНЫ в АХ\"/>
    </mc:Choice>
  </mc:AlternateContent>
  <bookViews>
    <workbookView xWindow="1110" yWindow="570" windowWidth="13335" windowHeight="12390"/>
  </bookViews>
  <sheets>
    <sheet name="Лист2 (2)" sheetId="4" r:id="rId1"/>
    <sheet name="Лист2" sheetId="2" r:id="rId2"/>
    <sheet name="Лист3" sheetId="3" r:id="rId3"/>
  </sheets>
  <definedNames>
    <definedName name="_FilterDatabase" localSheetId="1" hidden="1">Лист2!$A$13:$P$29</definedName>
    <definedName name="_FilterDatabase" localSheetId="0" hidden="1">'Лист2 (2)'!$A$9:$N$13</definedName>
    <definedName name="Print_Area" localSheetId="1">Лист2!$A$2:$P$30</definedName>
    <definedName name="Print_Area" localSheetId="0">'Лист2 (2)'!$A$1:$N$10</definedName>
  </definedNames>
  <calcPr calcId="162913"/>
</workbook>
</file>

<file path=xl/calcChain.xml><?xml version="1.0" encoding="utf-8"?>
<calcChain xmlns="http://schemas.openxmlformats.org/spreadsheetml/2006/main">
  <c r="J13" i="4" l="1"/>
  <c r="H13" i="4" l="1"/>
  <c r="J15" i="2" l="1"/>
  <c r="J16" i="2"/>
  <c r="J17" i="2"/>
  <c r="J18" i="2"/>
  <c r="J19" i="2"/>
  <c r="J20" i="2"/>
  <c r="J21" i="2"/>
  <c r="J22" i="2"/>
  <c r="H46" i="2"/>
  <c r="H45" i="2"/>
  <c r="H42" i="2"/>
  <c r="H41" i="2"/>
  <c r="H40" i="2"/>
  <c r="H39" i="2"/>
  <c r="H35" i="2"/>
  <c r="H34" i="2"/>
  <c r="H33" i="2"/>
  <c r="H32" i="2"/>
  <c r="J23" i="2" l="1"/>
  <c r="N23" i="2" l="1"/>
  <c r="M23" i="2"/>
</calcChain>
</file>

<file path=xl/sharedStrings.xml><?xml version="1.0" encoding="utf-8"?>
<sst xmlns="http://schemas.openxmlformats.org/spreadsheetml/2006/main" count="217" uniqueCount="142">
  <si>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</si>
  <si>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</si>
  <si>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</si>
  <si>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</si>
  <si>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</si>
  <si>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</si>
  <si>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</si>
  <si>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</si>
  <si>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</si>
  <si>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</si>
  <si>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</si>
  <si>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</si>
  <si>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</si>
  <si>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</si>
  <si>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1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</si>
  <si>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</si>
  <si>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</si>
  <si>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</si>
  <si>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С. В. Вяткин</t>
  </si>
  <si>
    <t>шт.</t>
  </si>
  <si>
    <t>"_____" _______________2016 г.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</si>
  <si>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</si>
  <si>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</si>
  <si>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</si>
  <si>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Ведущий инженер-технолог
отдела ОТМО филиал "Березовкий" ООО "Юнипро Инжиниринг" С. В. Вяткин
Тел.8-962-066-89-99</t>
  </si>
  <si>
    <t>Н.Н. Неволина</t>
  </si>
  <si>
    <t>А.Н. Харин</t>
  </si>
  <si>
    <t>Зам. Директора по капитальному строительству</t>
  </si>
  <si>
    <t>Зам. Начальника службы строительного надзора и технического надзора</t>
  </si>
  <si>
    <t>С.Л. Долматов</t>
  </si>
  <si>
    <t>Ведущий инженер-технолог ОТМО</t>
  </si>
  <si>
    <t>Ведущий инженер ОТМО</t>
  </si>
  <si>
    <t>Начальник ОТМО</t>
  </si>
  <si>
    <t>С.А. Карбышев</t>
  </si>
  <si>
    <t>М.Ю. Валишина</t>
  </si>
  <si>
    <t xml:space="preserve">Труба 25x2 </t>
  </si>
  <si>
    <t xml:space="preserve">Труба 108x4 </t>
  </si>
  <si>
    <t xml:space="preserve">Труба Ц-20х2,8 </t>
  </si>
  <si>
    <t xml:space="preserve">Труба 57x2,5 </t>
  </si>
  <si>
    <t>Кран шаровой стандартнопроходной DN150, РN1,6 МПа, ручной</t>
  </si>
  <si>
    <t>Кран шаровый DN20 PN25</t>
  </si>
  <si>
    <t>Кран шаровый DN65 PN25</t>
  </si>
  <si>
    <t>Заглушка 108x4</t>
  </si>
  <si>
    <t>Прокладка А-200-10</t>
  </si>
  <si>
    <t>Колено гнутое 90° 25x2-100x100-357-4,0</t>
  </si>
  <si>
    <t xml:space="preserve">Швеллер 16П </t>
  </si>
  <si>
    <t>Швеллер 10П</t>
  </si>
  <si>
    <t>Швеллер 12П</t>
  </si>
  <si>
    <t xml:space="preserve">Лист Б-ПН-НО 6 </t>
  </si>
  <si>
    <t xml:space="preserve">Уголок 63x63x5 </t>
  </si>
  <si>
    <t xml:space="preserve">Круг10-В2 </t>
  </si>
  <si>
    <t>Затвор дисковый поворотный DN150 PN1,6 МПа, ручной с редуктором, межфланцевый</t>
  </si>
  <si>
    <t>ТУ 14-3-190-2004</t>
  </si>
  <si>
    <t>Broen Ballomax КШТ 60.002.150</t>
  </si>
  <si>
    <t>Broen Ballomax КШТ 60.002.020</t>
  </si>
  <si>
    <t>LD КШЦП Energy 020.025.03</t>
  </si>
  <si>
    <t>ADL Бивал КШТ 11/12.100.25 С/С</t>
  </si>
  <si>
    <t>ГОСТ 17379-2001</t>
  </si>
  <si>
    <t>ГОСТ 19903-74</t>
  </si>
  <si>
    <t>ADL Гранвэл ЗП ВЛ FL(W) 5 150 MDV E 1.6 МПа</t>
  </si>
  <si>
    <t>СтЗпсГОСТ 1050-2013</t>
  </si>
  <si>
    <t>Паронит ВАТИ-22 ТО 2575-232-00149363-2 003</t>
  </si>
  <si>
    <t>С245 Г0СТ27772-88</t>
  </si>
  <si>
    <t>LD КШЦП Energy 065.025.03</t>
  </si>
  <si>
    <t>08кпГ0СТ 1050-2013</t>
  </si>
  <si>
    <t>ГОСТ3262-75</t>
  </si>
  <si>
    <t>Сборный</t>
  </si>
  <si>
    <t>м²</t>
  </si>
  <si>
    <t>С245ГОСТ27772-88</t>
  </si>
  <si>
    <t>Г0СТ8509-93</t>
  </si>
  <si>
    <t>СтЗсп2 Г0СТ535-2005</t>
  </si>
  <si>
    <t>ГОСТ2590-2006</t>
  </si>
  <si>
    <r>
      <rPr>
        <sz val="16"/>
        <rFont val="Times New Roman"/>
        <family val="1"/>
        <charset val="204"/>
      </rPr>
      <t>20 ГОСТ 1050-2013</t>
    </r>
  </si>
  <si>
    <r>
      <rPr>
        <sz val="16"/>
        <rFont val="Times New Roman"/>
        <family val="1"/>
        <charset val="204"/>
      </rPr>
      <t>ВСтЗспГОСТ 380-2005</t>
    </r>
  </si>
  <si>
    <r>
      <rPr>
        <sz val="16"/>
        <rFont val="Times New Roman"/>
        <family val="1"/>
        <charset val="204"/>
      </rPr>
      <t>ГОСТ 10704-91</t>
    </r>
  </si>
  <si>
    <r>
      <rPr>
        <sz val="16"/>
        <rFont val="Times New Roman"/>
        <family val="1"/>
        <charset val="204"/>
      </rPr>
      <t>С245ГОСТ27772-88</t>
    </r>
  </si>
  <si>
    <r>
      <rPr>
        <sz val="16"/>
        <rFont val="Times New Roman"/>
        <family val="1"/>
        <charset val="204"/>
      </rPr>
      <t>В-СтЗпс ГОСТ 10705-80</t>
    </r>
  </si>
  <si>
    <r>
      <rPr>
        <sz val="16"/>
        <rFont val="Times New Roman"/>
        <family val="1"/>
        <charset val="204"/>
      </rPr>
      <t>09Г2С ТУ 14-3-1128-2000</t>
    </r>
  </si>
  <si>
    <r>
      <rPr>
        <sz val="16"/>
        <rFont val="Times New Roman"/>
        <family val="1"/>
        <charset val="204"/>
      </rPr>
      <t>Сборный</t>
    </r>
  </si>
  <si>
    <r>
      <rPr>
        <sz val="16"/>
        <rFont val="Times New Roman"/>
        <family val="1"/>
        <charset val="204"/>
      </rPr>
      <t>Кран шаровой стандартнопроходной DN20, PN1,6 МПа, ручной</t>
    </r>
  </si>
  <si>
    <r>
      <rPr>
        <sz val="16"/>
        <rFont val="Times New Roman"/>
        <family val="1"/>
        <charset val="204"/>
      </rPr>
      <t>Кран шаровой DN100 PN2,5Mna, ручной, под приварку</t>
    </r>
  </si>
  <si>
    <r>
      <rPr>
        <sz val="16"/>
        <rFont val="Times New Roman"/>
        <family val="1"/>
        <charset val="204"/>
      </rPr>
      <t>LD Ш.Ц.П.050.040.02</t>
    </r>
  </si>
  <si>
    <r>
      <rPr>
        <sz val="16"/>
        <rFont val="Times New Roman"/>
        <family val="1"/>
        <charset val="204"/>
      </rPr>
      <t>ГОСТ 15180-86</t>
    </r>
  </si>
  <si>
    <r>
      <rPr>
        <sz val="16"/>
        <rFont val="Times New Roman"/>
        <family val="1"/>
        <charset val="204"/>
      </rPr>
      <t>Прокладка А-250-10</t>
    </r>
  </si>
  <si>
    <r>
      <rPr>
        <sz val="16"/>
        <rFont val="Times New Roman"/>
        <family val="1"/>
        <charset val="204"/>
      </rPr>
      <t>Паронит ВАТИ-22 ТУ 2575-232-00149363-2 003</t>
    </r>
  </si>
  <si>
    <r>
      <rPr>
        <sz val="16"/>
        <rFont val="Times New Roman"/>
        <family val="1"/>
        <charset val="204"/>
      </rPr>
      <t>ОСТ34 10.750-97</t>
    </r>
  </si>
  <si>
    <r>
      <rPr>
        <sz val="16"/>
        <rFont val="Times New Roman"/>
        <family val="1"/>
        <charset val="204"/>
      </rPr>
      <t>ГОСТ 8240-97</t>
    </r>
  </si>
  <si>
    <r>
      <rPr>
        <sz val="16"/>
        <rFont val="Times New Roman"/>
        <family val="1"/>
        <charset val="204"/>
      </rPr>
      <t>Г0СТ8240-97</t>
    </r>
  </si>
  <si>
    <r>
      <rPr>
        <sz val="16"/>
        <rFont val="Times New Roman"/>
        <family val="1"/>
        <charset val="204"/>
      </rPr>
      <t>ЛистБ-ПН-НО 8x300x600</t>
    </r>
  </si>
  <si>
    <r>
      <rPr>
        <sz val="16"/>
        <rFont val="Times New Roman"/>
        <family val="1"/>
        <charset val="204"/>
      </rPr>
      <t>ГОСТ 19903-74</t>
    </r>
  </si>
  <si>
    <r>
      <rPr>
        <sz val="16"/>
        <rFont val="Times New Roman"/>
        <family val="1"/>
        <charset val="204"/>
      </rPr>
      <t>ЛистБ-ПН-НО 8x250x250</t>
    </r>
  </si>
  <si>
    <t>Подготовка к осенне-зимнему периоду 180-16К/ПИР-ТХ л.5-9.16</t>
  </si>
  <si>
    <t>Заявка-спецификация № _41_от 28.07.2016г.</t>
  </si>
  <si>
    <t xml:space="preserve">Отдел тепломеханического оборудования </t>
  </si>
  <si>
    <t>Ликвидация последствий аварий на энергоблоке №3 на базе ПСУ-800 филиала "Березовская ГРЭС" ПАО "Юнипро"</t>
  </si>
  <si>
    <t>5,25 т</t>
  </si>
  <si>
    <t>1,474 т</t>
  </si>
  <si>
    <t>3,3805 т</t>
  </si>
  <si>
    <t>0,18 т ВГП</t>
  </si>
  <si>
    <t>6,425 т</t>
  </si>
  <si>
    <t>0,115 т</t>
  </si>
  <si>
    <t>4,624 т</t>
  </si>
  <si>
    <t>0,354 т Ст3пс5</t>
  </si>
  <si>
    <t>1,864 т Ст3сп/пс</t>
  </si>
  <si>
    <t>1,13 т Ст3сп/пс</t>
  </si>
  <si>
    <t xml:space="preserve">6 шт </t>
  </si>
  <si>
    <t>Кран шаровый DN50 PN40, ручной, под приварку</t>
  </si>
  <si>
    <t>9,856 кг 09Г2С</t>
  </si>
  <si>
    <t>2 шт (не указана сталь)</t>
  </si>
  <si>
    <t>153 шт., Колено 90-25х2-100х100-357-4,0 09Г2С</t>
  </si>
  <si>
    <t xml:space="preserve">Цена ед. тн, 
без НДС
в руб.
</t>
  </si>
  <si>
    <t>08.2016</t>
  </si>
  <si>
    <t>в наличии</t>
  </si>
  <si>
    <t>тн</t>
  </si>
  <si>
    <t>Количество</t>
  </si>
  <si>
    <t xml:space="preserve"> ООО "Водолей", ООО "ЦСиО Теплофф"</t>
  </si>
  <si>
    <t>Обозначение документа</t>
  </si>
  <si>
    <t xml:space="preserve">       Директор филиала "Березовский"</t>
  </si>
  <si>
    <t>Масса, тн</t>
  </si>
  <si>
    <t>Начальник отдела ОПМТМО службы СКиТН</t>
  </si>
  <si>
    <t>Ведущий инженер-технолог отдела ОПМТМО службы СКиТН</t>
  </si>
  <si>
    <t>шт</t>
  </si>
  <si>
    <t>Отдел по организации и проведению монтажа ТМО</t>
  </si>
  <si>
    <t>КМП-3,2</t>
  </si>
  <si>
    <t xml:space="preserve"> ДН-10 схема исполнения-1</t>
  </si>
  <si>
    <t>Ремонтно-восстановительные работы блока №3 филиала "Березовская ГРЭС" ПАО "Юнипро" (Аспирация)</t>
  </si>
  <si>
    <t>Пылеуловитель коагуляционный мокрый с каплеуловителем левого исполнения (КМП-3,2)</t>
  </si>
  <si>
    <t>Е.В Шалашенко</t>
  </si>
  <si>
    <t>Ведущий инженер-технолог отдела ОПМТМО службы СКиТН
Шалашенко Е.В.,        с.т. 8-960-766-34-12</t>
  </si>
  <si>
    <t xml:space="preserve">         "_____" _______________2018 г.</t>
  </si>
  <si>
    <t xml:space="preserve">  ____________      Сокоушин И.Г.                                                                                               </t>
  </si>
  <si>
    <t>А.Г. Давлетова</t>
  </si>
  <si>
    <t>Зам. Директора филиала по экономике и финансам</t>
  </si>
  <si>
    <t xml:space="preserve"> Начальник службы строительного контроля и технического надзора</t>
  </si>
  <si>
    <t>А.В. Альтах</t>
  </si>
  <si>
    <t>НЕ</t>
  </si>
  <si>
    <t>Главный корпус. Аспирация. BG3-31UHF-###-HV-02-81-001 ООО институт "Теплоэлектропроект"</t>
  </si>
  <si>
    <t>Заявка-спецификация №441     от 13.07.2018г.</t>
  </si>
  <si>
    <t xml:space="preserve"> Виброоснование для тягодутьевой машины ДН-10 схема исполнения-1, L=14740 м3/ч, P=3100 Па, n=1500 об/мин  с электродвигателем: тип исполнения по взрывозащите – АИР180М4, N=30 кВт, n=1500 об/мин</t>
  </si>
  <si>
    <t>Договор №ИА-17-0781/436-17 от 28.08.2017 Приложение №1 п.п. 2.9.24.</t>
  </si>
  <si>
    <t>99 0000.08:00942</t>
  </si>
  <si>
    <t>99 0000.08:00941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</si>
</sst>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00"/>
    <numFmt numFmtId="167" formatCode="#,##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8" fillId="0" borderId="0"/>
    <xf numFmtId="0" fontId="20" fillId="0" borderId="0"/>
    <xf numFmtId="0" fontId="19" fillId="0" borderId="0"/>
  </cellStyleXfs>
  <cellXfs count="1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14" fontId="10" fillId="0" borderId="0" xfId="0" applyNumberFormat="1" applyFont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0" fillId="0" borderId="0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5" xfId="1" applyFont="1" applyBorder="1" applyAlignment="1">
      <alignment horizontal="left" vertical="center"/>
    </xf>
    <xf numFmtId="0" fontId="1" fillId="0" borderId="5" xfId="0" applyFont="1" applyBorder="1"/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 vertical="center" wrapText="1"/>
    </xf>
    <xf numFmtId="165" fontId="5" fillId="3" borderId="5" xfId="0" applyNumberFormat="1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164" fontId="5" fillId="0" borderId="13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 wrapText="1"/>
    </xf>
    <xf numFmtId="166" fontId="10" fillId="3" borderId="5" xfId="0" applyNumberFormat="1" applyFont="1" applyFill="1" applyBorder="1" applyAlignment="1">
      <alignment horizontal="center" vertical="center"/>
    </xf>
    <xf numFmtId="166" fontId="3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4" fontId="14" fillId="0" borderId="0" xfId="0" applyNumberFormat="1" applyFont="1"/>
    <xf numFmtId="0" fontId="13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wrapText="1"/>
    </xf>
    <xf numFmtId="0" fontId="22" fillId="0" borderId="0" xfId="0" applyFont="1"/>
    <xf numFmtId="0" fontId="11" fillId="0" borderId="0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vertical="top" wrapText="1"/>
    </xf>
    <xf numFmtId="0" fontId="12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top" wrapText="1"/>
    </xf>
    <xf numFmtId="14" fontId="11" fillId="2" borderId="7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14" fontId="22" fillId="0" borderId="5" xfId="0" applyNumberFormat="1" applyFont="1" applyBorder="1"/>
    <xf numFmtId="0" fontId="22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5" xfId="0" applyFont="1" applyBorder="1"/>
    <xf numFmtId="0" fontId="24" fillId="0" borderId="0" xfId="0" applyFont="1" applyAlignment="1">
      <alignment horizontal="center"/>
    </xf>
    <xf numFmtId="0" fontId="24" fillId="0" borderId="0" xfId="0" applyFont="1"/>
    <xf numFmtId="14" fontId="24" fillId="0" borderId="0" xfId="0" applyNumberFormat="1" applyFont="1"/>
    <xf numFmtId="164" fontId="24" fillId="0" borderId="0" xfId="0" applyNumberFormat="1" applyFont="1"/>
    <xf numFmtId="0" fontId="24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66" fontId="11" fillId="0" borderId="16" xfId="0" applyNumberFormat="1" applyFont="1" applyBorder="1" applyAlignment="1">
      <alignment horizontal="center" vertical="center" wrapText="1"/>
    </xf>
    <xf numFmtId="3" fontId="22" fillId="0" borderId="0" xfId="0" applyNumberFormat="1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14" fontId="22" fillId="0" borderId="16" xfId="0" applyNumberFormat="1" applyFont="1" applyBorder="1"/>
    <xf numFmtId="0" fontId="22" fillId="0" borderId="16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166" fontId="11" fillId="0" borderId="0" xfId="0" applyNumberFormat="1" applyFont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3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tabSelected="1" showWhiteSpace="0" topLeftCell="C7" zoomScale="55" zoomScaleNormal="55" zoomScalePageLayoutView="60" workbookViewId="0">
      <selection activeCell="L11" sqref="L11:L12"/>
    </sheetView>
  </sheetViews>
  <sheetFormatPr defaultColWidth="9.140625" defaultRowHeight="14.25" x14ac:dyDescent="0.2"/>
  <cols>
    <col min="1" max="1" width="8.7109375" style="26" customWidth="1"/>
    <col min="2" max="2" width="31.140625" style="26" customWidth="1"/>
    <col min="3" max="3" width="86.42578125" style="19" customWidth="1"/>
    <col min="4" max="4" width="20.7109375" style="19" customWidth="1"/>
    <col min="5" max="5" width="66.7109375" style="19" customWidth="1"/>
    <col min="6" max="6" width="12.85546875" style="19" customWidth="1"/>
    <col min="7" max="8" width="19.85546875" style="19" customWidth="1"/>
    <col min="9" max="9" width="22.7109375" style="19" customWidth="1"/>
    <col min="10" max="10" width="30.7109375" style="19" customWidth="1"/>
    <col min="11" max="11" width="25.5703125" style="114" customWidth="1"/>
    <col min="12" max="12" width="35.28515625" style="19" customWidth="1"/>
    <col min="13" max="13" width="37.140625" style="19" customWidth="1"/>
    <col min="14" max="14" width="32.5703125" style="19" customWidth="1"/>
    <col min="15" max="16" width="9.140625" style="19"/>
    <col min="17" max="17" width="11.140625" style="19" customWidth="1"/>
    <col min="18" max="18" width="11.28515625" style="19" customWidth="1"/>
    <col min="19" max="16384" width="9.140625" style="19"/>
  </cols>
  <sheetData>
    <row r="1" spans="1:30" ht="33" customHeight="1" x14ac:dyDescent="0.35">
      <c r="A1" s="119"/>
      <c r="B1" s="119"/>
      <c r="C1" s="119"/>
      <c r="D1" s="120"/>
      <c r="E1" s="120"/>
      <c r="F1" s="120"/>
      <c r="G1" s="120"/>
      <c r="H1" s="120"/>
      <c r="I1" s="121"/>
      <c r="J1" s="122"/>
      <c r="K1" s="123"/>
      <c r="L1" s="175" t="s">
        <v>117</v>
      </c>
      <c r="M1" s="175"/>
      <c r="N1" s="175"/>
      <c r="O1" s="119"/>
    </row>
    <row r="2" spans="1:30" ht="33.75" customHeight="1" x14ac:dyDescent="0.35">
      <c r="A2" s="119"/>
      <c r="B2" s="119"/>
      <c r="C2" s="119"/>
      <c r="D2" s="120"/>
      <c r="E2" s="120"/>
      <c r="F2" s="120"/>
      <c r="G2" s="120"/>
      <c r="H2" s="120"/>
      <c r="I2" s="121"/>
      <c r="J2" s="122"/>
      <c r="K2" s="123"/>
      <c r="L2" s="175" t="s">
        <v>22</v>
      </c>
      <c r="M2" s="175"/>
      <c r="N2" s="175"/>
      <c r="O2" s="119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</row>
    <row r="3" spans="1:30" ht="39" customHeight="1" x14ac:dyDescent="0.35">
      <c r="A3" s="172"/>
      <c r="B3" s="172"/>
      <c r="C3" s="172"/>
      <c r="D3" s="172"/>
      <c r="E3" s="120"/>
      <c r="F3" s="120"/>
      <c r="G3" s="120"/>
      <c r="H3" s="120"/>
      <c r="I3" s="121"/>
      <c r="J3" s="122"/>
      <c r="K3" s="122"/>
      <c r="L3" s="175" t="s">
        <v>130</v>
      </c>
      <c r="M3" s="175"/>
      <c r="N3" s="175"/>
      <c r="O3" s="15"/>
      <c r="P3" s="18"/>
      <c r="Q3" s="115"/>
      <c r="R3" s="115"/>
      <c r="S3" s="115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</row>
    <row r="4" spans="1:30" ht="45.75" customHeight="1" x14ac:dyDescent="0.35">
      <c r="A4" s="172" t="s">
        <v>122</v>
      </c>
      <c r="B4" s="172"/>
      <c r="C4" s="172"/>
      <c r="D4" s="172"/>
      <c r="E4" s="120"/>
      <c r="F4" s="120"/>
      <c r="G4" s="120"/>
      <c r="H4" s="120"/>
      <c r="I4" s="121"/>
      <c r="J4" s="122"/>
      <c r="K4" s="122"/>
      <c r="L4" s="176" t="s">
        <v>129</v>
      </c>
      <c r="M4" s="176"/>
      <c r="N4" s="176"/>
      <c r="O4" s="159"/>
      <c r="P4" s="18"/>
      <c r="Q4" s="115"/>
      <c r="R4" s="115"/>
      <c r="S4" s="115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</row>
    <row r="5" spans="1:30" ht="30" customHeight="1" x14ac:dyDescent="0.35">
      <c r="A5" s="169" t="s">
        <v>137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24"/>
      <c r="P5" s="18"/>
      <c r="Q5" s="174"/>
      <c r="R5" s="174"/>
      <c r="S5" s="174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39" customHeight="1" x14ac:dyDescent="0.35">
      <c r="A6" s="170" t="s">
        <v>13</v>
      </c>
      <c r="B6" s="170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24"/>
      <c r="P6" s="18"/>
      <c r="Q6" s="174"/>
      <c r="R6" s="174"/>
      <c r="S6" s="174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46.5" customHeight="1" x14ac:dyDescent="0.35">
      <c r="A7" s="170" t="s">
        <v>94</v>
      </c>
      <c r="B7" s="170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24"/>
      <c r="P7" s="18"/>
      <c r="Q7" s="174"/>
      <c r="R7" s="174"/>
      <c r="S7" s="15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0" ht="42.75" customHeight="1" thickBot="1" x14ac:dyDescent="0.4">
      <c r="A8" s="179" t="s">
        <v>139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24"/>
      <c r="P8" s="18"/>
      <c r="Q8" s="168"/>
      <c r="R8" s="168"/>
      <c r="S8" s="16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spans="1:30" ht="116.25" customHeight="1" thickBot="1" x14ac:dyDescent="0.4">
      <c r="A9" s="125" t="s">
        <v>12</v>
      </c>
      <c r="B9" s="126" t="s">
        <v>135</v>
      </c>
      <c r="C9" s="126" t="s">
        <v>3</v>
      </c>
      <c r="D9" s="126" t="s">
        <v>4</v>
      </c>
      <c r="E9" s="126" t="s">
        <v>116</v>
      </c>
      <c r="F9" s="126" t="s">
        <v>8</v>
      </c>
      <c r="G9" s="126" t="s">
        <v>114</v>
      </c>
      <c r="H9" s="126" t="s">
        <v>118</v>
      </c>
      <c r="I9" s="126" t="s">
        <v>110</v>
      </c>
      <c r="J9" s="127" t="s">
        <v>15</v>
      </c>
      <c r="K9" s="128" t="s">
        <v>9</v>
      </c>
      <c r="L9" s="126" t="s">
        <v>16</v>
      </c>
      <c r="M9" s="127" t="s">
        <v>10</v>
      </c>
      <c r="N9" s="126" t="s">
        <v>11</v>
      </c>
      <c r="O9" s="124"/>
      <c r="P9" s="18"/>
      <c r="Q9" s="115"/>
      <c r="R9" s="115"/>
      <c r="S9" s="117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0" ht="27" customHeight="1" thickBot="1" x14ac:dyDescent="0.4">
      <c r="A10" s="129">
        <v>1</v>
      </c>
      <c r="B10" s="129">
        <v>2</v>
      </c>
      <c r="C10" s="129">
        <v>3</v>
      </c>
      <c r="D10" s="129">
        <v>3</v>
      </c>
      <c r="E10" s="129">
        <v>4</v>
      </c>
      <c r="F10" s="129">
        <v>5</v>
      </c>
      <c r="G10" s="129">
        <v>6</v>
      </c>
      <c r="H10" s="129">
        <v>7</v>
      </c>
      <c r="I10" s="129">
        <v>8</v>
      </c>
      <c r="J10" s="129">
        <v>9</v>
      </c>
      <c r="K10" s="129">
        <v>10</v>
      </c>
      <c r="L10" s="157">
        <v>11</v>
      </c>
      <c r="M10" s="157">
        <v>12</v>
      </c>
      <c r="N10" s="157">
        <v>13</v>
      </c>
      <c r="O10" s="124"/>
      <c r="P10" s="18"/>
      <c r="Q10" s="18"/>
      <c r="R10" s="18"/>
      <c r="S10" s="18"/>
    </row>
    <row r="11" spans="1:30" ht="101.25" customHeight="1" x14ac:dyDescent="0.35">
      <c r="A11" s="130">
        <v>1</v>
      </c>
      <c r="B11" s="167" t="s">
        <v>141</v>
      </c>
      <c r="C11" s="158" t="s">
        <v>126</v>
      </c>
      <c r="D11" s="163" t="s">
        <v>123</v>
      </c>
      <c r="E11" s="131" t="s">
        <v>136</v>
      </c>
      <c r="F11" s="132" t="s">
        <v>121</v>
      </c>
      <c r="G11" s="161">
        <v>2</v>
      </c>
      <c r="H11" s="161">
        <v>2.52</v>
      </c>
      <c r="I11" s="132"/>
      <c r="J11" s="133"/>
      <c r="K11" s="164"/>
      <c r="L11" s="162"/>
      <c r="M11" s="177" t="s">
        <v>128</v>
      </c>
      <c r="N11" s="178" t="s">
        <v>125</v>
      </c>
      <c r="O11" s="124"/>
      <c r="P11" s="18"/>
      <c r="Q11" s="18"/>
      <c r="R11" s="18"/>
      <c r="S11" s="18"/>
    </row>
    <row r="12" spans="1:30" ht="116.25" x14ac:dyDescent="0.35">
      <c r="A12" s="130">
        <v>2</v>
      </c>
      <c r="B12" s="167" t="s">
        <v>140</v>
      </c>
      <c r="C12" s="158" t="s">
        <v>138</v>
      </c>
      <c r="D12" s="163" t="s">
        <v>124</v>
      </c>
      <c r="E12" s="131" t="s">
        <v>136</v>
      </c>
      <c r="F12" s="132" t="s">
        <v>121</v>
      </c>
      <c r="G12" s="161">
        <v>4</v>
      </c>
      <c r="H12" s="161">
        <v>0.1</v>
      </c>
      <c r="I12" s="132"/>
      <c r="J12" s="133"/>
      <c r="K12" s="164"/>
      <c r="L12" s="162"/>
      <c r="M12" s="177"/>
      <c r="N12" s="178"/>
      <c r="O12" s="124"/>
      <c r="P12" s="18"/>
      <c r="Q12" s="18"/>
      <c r="R12" s="18"/>
      <c r="S12" s="18"/>
    </row>
    <row r="13" spans="1:30" ht="25.5" customHeight="1" x14ac:dyDescent="0.35">
      <c r="A13" s="177" t="s">
        <v>2</v>
      </c>
      <c r="B13" s="177"/>
      <c r="C13" s="177"/>
      <c r="D13" s="177"/>
      <c r="E13" s="177"/>
      <c r="F13" s="177"/>
      <c r="G13" s="134"/>
      <c r="H13" s="134">
        <f>SUM(H11:H12)</f>
        <v>2.62</v>
      </c>
      <c r="I13" s="135"/>
      <c r="J13" s="136">
        <f>SUM(J11:J12)</f>
        <v>0</v>
      </c>
      <c r="K13" s="137"/>
      <c r="L13" s="138"/>
      <c r="M13" s="139"/>
      <c r="N13" s="140"/>
      <c r="O13" s="124"/>
      <c r="P13" s="18"/>
      <c r="Q13" s="18"/>
      <c r="R13" s="18"/>
      <c r="S13" s="18"/>
    </row>
    <row r="14" spans="1:30" ht="25.5" customHeight="1" x14ac:dyDescent="0.35">
      <c r="A14" s="146"/>
      <c r="B14" s="146"/>
      <c r="C14" s="146"/>
      <c r="D14" s="147"/>
      <c r="E14" s="147"/>
      <c r="F14" s="147"/>
      <c r="G14" s="148"/>
      <c r="H14" s="160"/>
      <c r="I14" s="149"/>
      <c r="J14" s="150"/>
      <c r="K14" s="151"/>
      <c r="L14" s="152"/>
      <c r="M14" s="153"/>
      <c r="N14" s="154"/>
      <c r="O14" s="124"/>
      <c r="P14" s="18"/>
      <c r="Q14" s="18"/>
      <c r="R14" s="18"/>
      <c r="S14" s="18"/>
    </row>
    <row r="15" spans="1:30" ht="23.25" x14ac:dyDescent="0.35">
      <c r="A15" s="141"/>
      <c r="B15" s="141"/>
      <c r="C15" s="142"/>
      <c r="D15" s="155"/>
      <c r="E15" s="155"/>
      <c r="F15" s="155"/>
      <c r="G15" s="155"/>
      <c r="H15" s="155"/>
      <c r="I15" s="156"/>
      <c r="J15" s="155"/>
      <c r="K15" s="155"/>
      <c r="L15" s="155"/>
      <c r="M15" s="142"/>
      <c r="N15" s="142"/>
      <c r="O15" s="142"/>
    </row>
    <row r="16" spans="1:30" ht="60" customHeight="1" x14ac:dyDescent="0.35">
      <c r="A16" s="180" t="s">
        <v>132</v>
      </c>
      <c r="B16" s="180"/>
      <c r="C16" s="180"/>
      <c r="D16" s="180"/>
      <c r="E16" s="180"/>
      <c r="F16" s="180"/>
      <c r="G16" s="180"/>
      <c r="H16" s="165"/>
      <c r="I16" s="166"/>
      <c r="J16" s="118" t="s">
        <v>131</v>
      </c>
      <c r="K16" s="143"/>
      <c r="L16" s="142"/>
      <c r="M16" s="142"/>
      <c r="N16" s="142"/>
      <c r="O16" s="142"/>
    </row>
    <row r="17" spans="1:29" ht="60" customHeight="1" x14ac:dyDescent="0.35">
      <c r="A17" s="180" t="s">
        <v>133</v>
      </c>
      <c r="B17" s="180"/>
      <c r="C17" s="180"/>
      <c r="D17" s="180"/>
      <c r="E17" s="180"/>
      <c r="F17" s="180"/>
      <c r="G17" s="180"/>
      <c r="H17" s="165"/>
      <c r="I17" s="166"/>
      <c r="J17" s="118" t="s">
        <v>134</v>
      </c>
      <c r="K17" s="143"/>
      <c r="L17" s="142"/>
      <c r="M17" s="144"/>
      <c r="N17" s="142"/>
      <c r="O17" s="142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</row>
    <row r="18" spans="1:29" ht="60" customHeight="1" x14ac:dyDescent="0.35">
      <c r="A18" s="180" t="s">
        <v>17</v>
      </c>
      <c r="B18" s="180"/>
      <c r="C18" s="180"/>
      <c r="D18" s="180"/>
      <c r="E18" s="180"/>
      <c r="F18" s="180"/>
      <c r="G18" s="180"/>
      <c r="H18" s="165"/>
      <c r="I18" s="166"/>
      <c r="J18" s="118" t="s">
        <v>25</v>
      </c>
      <c r="K18" s="143"/>
      <c r="L18" s="142"/>
      <c r="M18" s="142"/>
      <c r="N18" s="142"/>
      <c r="O18" s="142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 ht="60" customHeight="1" x14ac:dyDescent="0.35">
      <c r="A19" s="180" t="s">
        <v>119</v>
      </c>
      <c r="B19" s="180"/>
      <c r="C19" s="180"/>
      <c r="D19" s="180"/>
      <c r="E19" s="180"/>
      <c r="F19" s="180"/>
      <c r="G19" s="180"/>
      <c r="H19" s="165"/>
      <c r="I19" s="166"/>
      <c r="J19" s="118" t="s">
        <v>33</v>
      </c>
      <c r="K19" s="143"/>
      <c r="L19" s="142"/>
      <c r="M19" s="145"/>
      <c r="N19" s="142"/>
      <c r="O19" s="142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spans="1:29" ht="60" customHeight="1" x14ac:dyDescent="0.35">
      <c r="A20" s="180" t="s">
        <v>120</v>
      </c>
      <c r="B20" s="180"/>
      <c r="C20" s="180"/>
      <c r="D20" s="180"/>
      <c r="E20" s="180"/>
      <c r="F20" s="180"/>
      <c r="G20" s="180"/>
      <c r="H20" s="165"/>
      <c r="I20" s="166"/>
      <c r="J20" s="118" t="s">
        <v>127</v>
      </c>
      <c r="K20" s="143"/>
      <c r="L20" s="142"/>
      <c r="M20" s="145"/>
      <c r="N20" s="142"/>
      <c r="O20" s="142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</row>
  </sheetData>
  <protectedRanges>
    <protectedRange sqref="E11:E12" name="Весь лист_3_45_1_2_1" securityDescriptor="O:WDG:WDD:(A;;CC;;;S-1-5-21-2356986669-2968398607-3214276193-36408)(A;;CC;;;S-1-5-21-2356986669-2968398607-3214276193-41206)"/>
  </protectedRanges>
  <autoFilter ref="A9:N13"/>
  <mergeCells count="23">
    <mergeCell ref="A16:G16"/>
    <mergeCell ref="A17:G17"/>
    <mergeCell ref="A18:G18"/>
    <mergeCell ref="A19:G19"/>
    <mergeCell ref="A20:G20"/>
    <mergeCell ref="L1:N1"/>
    <mergeCell ref="L2:N2"/>
    <mergeCell ref="L3:N3"/>
    <mergeCell ref="L4:N4"/>
    <mergeCell ref="A13:F13"/>
    <mergeCell ref="M11:M12"/>
    <mergeCell ref="N11:N12"/>
    <mergeCell ref="A8:N8"/>
    <mergeCell ref="T3:AD3"/>
    <mergeCell ref="A4:D4"/>
    <mergeCell ref="Q5:S5"/>
    <mergeCell ref="Q6:S6"/>
    <mergeCell ref="Q7:R7"/>
    <mergeCell ref="Q8:S8"/>
    <mergeCell ref="A5:N5"/>
    <mergeCell ref="A6:N6"/>
    <mergeCell ref="A7:N7"/>
    <mergeCell ref="A3:D3"/>
  </mergeCells>
  <pageMargins left="0.25" right="0.25" top="0.75" bottom="0.75" header="0.3" footer="0.3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WhiteSpace="0" zoomScale="50" zoomScaleNormal="50" zoomScalePageLayoutView="60" workbookViewId="0">
      <selection activeCell="AG19" sqref="AG19"/>
    </sheetView>
  </sheetViews>
  <sheetFormatPr defaultColWidth="9.140625" defaultRowHeight="14.25" x14ac:dyDescent="0.2"/>
  <cols>
    <col min="1" max="1" width="10" style="2" customWidth="1"/>
    <col min="2" max="2" width="39" style="1" customWidth="1"/>
    <col min="3" max="3" width="35.5703125" style="1" customWidth="1"/>
    <col min="4" max="4" width="34.140625" style="1" hidden="1" customWidth="1"/>
    <col min="5" max="5" width="14" style="1" hidden="1" customWidth="1"/>
    <col min="6" max="6" width="33.7109375" style="1" customWidth="1"/>
    <col min="7" max="7" width="8.42578125" style="1" customWidth="1"/>
    <col min="8" max="9" width="19.85546875" style="1" customWidth="1"/>
    <col min="10" max="10" width="20.7109375" style="1" customWidth="1"/>
    <col min="11" max="11" width="22.42578125" style="8" customWidth="1"/>
    <col min="12" max="12" width="33.28515625" style="1" customWidth="1"/>
    <col min="13" max="13" width="0.42578125" style="1" hidden="1" customWidth="1"/>
    <col min="14" max="14" width="0.7109375" style="1" hidden="1" customWidth="1"/>
    <col min="15" max="15" width="37.140625" style="1" customWidth="1"/>
    <col min="16" max="16" width="34.140625" style="1" customWidth="1"/>
    <col min="17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21" customHeight="1" x14ac:dyDescent="0.2"/>
    <row r="2" spans="1:32" ht="33" customHeight="1" x14ac:dyDescent="0.3">
      <c r="A2" s="4"/>
      <c r="B2" s="4"/>
      <c r="C2" s="5"/>
      <c r="D2" s="5"/>
      <c r="E2" s="5"/>
      <c r="F2" s="5"/>
      <c r="G2" s="5"/>
      <c r="H2" s="5"/>
      <c r="I2" s="3"/>
      <c r="J2" s="6"/>
      <c r="K2" s="7"/>
      <c r="L2" s="6"/>
      <c r="M2" s="6"/>
      <c r="N2" s="6"/>
      <c r="O2" s="183"/>
      <c r="P2" s="183"/>
      <c r="Q2" s="9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ht="33" customHeight="1" x14ac:dyDescent="0.3">
      <c r="A3" s="4"/>
      <c r="B3" s="4"/>
      <c r="C3" s="5"/>
      <c r="D3" s="5"/>
      <c r="E3" s="5"/>
      <c r="F3" s="5"/>
      <c r="G3" s="5"/>
      <c r="H3" s="5"/>
      <c r="I3" s="3"/>
      <c r="J3" s="6"/>
      <c r="K3" s="7"/>
      <c r="L3" s="6"/>
      <c r="M3" s="6"/>
      <c r="N3" s="6"/>
      <c r="O3" s="183" t="s">
        <v>21</v>
      </c>
      <c r="P3" s="183"/>
      <c r="Q3" s="183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ht="33.75" customHeight="1" x14ac:dyDescent="0.3">
      <c r="A4" s="10"/>
      <c r="B4" s="10"/>
      <c r="C4" s="11"/>
      <c r="D4" s="11"/>
      <c r="E4" s="11"/>
      <c r="F4" s="11"/>
      <c r="G4" s="11"/>
      <c r="H4" s="101"/>
      <c r="I4" s="12"/>
      <c r="J4" s="13"/>
      <c r="K4" s="14"/>
      <c r="L4" s="13"/>
      <c r="M4" s="13"/>
      <c r="N4" s="13"/>
      <c r="O4" s="174" t="s">
        <v>22</v>
      </c>
      <c r="P4" s="174"/>
      <c r="Q4" s="174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ht="39" customHeight="1" x14ac:dyDescent="0.35">
      <c r="A5" s="172"/>
      <c r="B5" s="172"/>
      <c r="C5" s="172"/>
      <c r="D5" s="11"/>
      <c r="E5" s="11"/>
      <c r="F5" s="11"/>
      <c r="G5" s="11"/>
      <c r="H5" s="101"/>
      <c r="I5" s="12"/>
      <c r="J5" s="194"/>
      <c r="K5" s="194"/>
      <c r="L5" s="194"/>
      <c r="M5" s="13"/>
      <c r="N5" s="13"/>
      <c r="O5" s="174" t="s">
        <v>23</v>
      </c>
      <c r="P5" s="174"/>
      <c r="Q5" s="15"/>
      <c r="R5"/>
      <c r="S5" s="111"/>
      <c r="T5" s="111"/>
      <c r="U5" s="111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</row>
    <row r="6" spans="1:32" ht="45.75" customHeight="1" x14ac:dyDescent="0.3">
      <c r="A6" s="172" t="s">
        <v>93</v>
      </c>
      <c r="B6" s="172"/>
      <c r="C6" s="172"/>
      <c r="D6" s="11"/>
      <c r="E6" s="11"/>
      <c r="F6" s="11"/>
      <c r="G6" s="11"/>
      <c r="H6" s="101"/>
      <c r="I6" s="12"/>
      <c r="J6" s="194"/>
      <c r="K6" s="194"/>
      <c r="L6" s="194"/>
      <c r="M6" s="13"/>
      <c r="N6" s="13"/>
      <c r="O6" s="168" t="s">
        <v>20</v>
      </c>
      <c r="P6" s="168"/>
      <c r="Q6" s="168"/>
      <c r="R6"/>
      <c r="S6" s="111"/>
      <c r="T6" s="111"/>
      <c r="U6" s="111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2" ht="30.75" customHeight="1" x14ac:dyDescent="0.3">
      <c r="A7" s="172"/>
      <c r="B7" s="172"/>
      <c r="C7" s="11"/>
      <c r="D7" s="11"/>
      <c r="E7" s="11"/>
      <c r="F7" s="11"/>
      <c r="G7" s="11"/>
      <c r="H7" s="101"/>
      <c r="I7" s="12"/>
      <c r="J7" s="16"/>
      <c r="K7" s="16"/>
      <c r="L7" s="16"/>
      <c r="M7" s="13"/>
      <c r="N7" s="13"/>
      <c r="O7" s="17"/>
      <c r="P7" s="17"/>
      <c r="Q7" s="17"/>
      <c r="R7"/>
      <c r="S7" s="111"/>
      <c r="T7" s="111"/>
      <c r="U7" s="111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8" spans="1:32" ht="30" customHeight="1" x14ac:dyDescent="0.25">
      <c r="A8" s="169" t="s">
        <v>92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8"/>
      <c r="R8"/>
      <c r="S8" s="111"/>
      <c r="T8" s="111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ht="15.75" customHeight="1" x14ac:dyDescent="0.3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2"/>
      <c r="Q9" s="18"/>
      <c r="R9"/>
      <c r="S9" s="103"/>
      <c r="T9" s="104"/>
      <c r="U9" s="104"/>
      <c r="V9" s="105"/>
      <c r="W9" s="105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ht="39" customHeight="1" x14ac:dyDescent="0.3">
      <c r="A10" s="190" t="s">
        <v>13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/>
      <c r="R10"/>
      <c r="S10" s="111"/>
      <c r="T10" s="111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ht="46.5" customHeight="1" x14ac:dyDescent="0.3">
      <c r="A11" s="190" t="s">
        <v>94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/>
      <c r="R11"/>
      <c r="S11" s="111"/>
      <c r="T11" s="111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ht="33.75" customHeight="1" thickBot="1" x14ac:dyDescent="0.35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3"/>
      <c r="Q12"/>
      <c r="R12"/>
      <c r="S12" s="111"/>
      <c r="T12" s="111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ht="116.25" customHeight="1" thickBot="1" x14ac:dyDescent="0.3">
      <c r="A13" s="73" t="s">
        <v>12</v>
      </c>
      <c r="B13" s="3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114</v>
      </c>
      <c r="I13" s="32" t="s">
        <v>110</v>
      </c>
      <c r="J13" s="33" t="s">
        <v>15</v>
      </c>
      <c r="K13" s="74" t="s">
        <v>9</v>
      </c>
      <c r="L13" s="32" t="s">
        <v>16</v>
      </c>
      <c r="M13" s="32" t="s">
        <v>0</v>
      </c>
      <c r="N13" s="32" t="s">
        <v>1</v>
      </c>
      <c r="O13" s="33" t="s">
        <v>10</v>
      </c>
      <c r="P13" s="32" t="s">
        <v>11</v>
      </c>
      <c r="Q13"/>
      <c r="R13"/>
      <c r="S13" s="111"/>
      <c r="T13" s="111"/>
      <c r="U13" s="113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ht="27" customHeight="1" thickBot="1" x14ac:dyDescent="0.3">
      <c r="A14" s="83">
        <v>1</v>
      </c>
      <c r="B14" s="83">
        <v>2</v>
      </c>
      <c r="C14" s="83">
        <v>3</v>
      </c>
      <c r="D14" s="83">
        <v>4</v>
      </c>
      <c r="E14" s="83">
        <v>5</v>
      </c>
      <c r="F14" s="83">
        <v>6</v>
      </c>
      <c r="G14" s="83">
        <v>7</v>
      </c>
      <c r="H14" s="83"/>
      <c r="I14" s="83">
        <v>11</v>
      </c>
      <c r="J14" s="83">
        <v>12</v>
      </c>
      <c r="K14" s="84">
        <v>13</v>
      </c>
      <c r="L14" s="85">
        <v>14</v>
      </c>
      <c r="M14" s="85">
        <v>13</v>
      </c>
      <c r="N14" s="85">
        <v>14</v>
      </c>
      <c r="O14" s="85">
        <v>15</v>
      </c>
      <c r="P14" s="86">
        <v>16</v>
      </c>
      <c r="Q14"/>
      <c r="R14"/>
      <c r="S14" s="111"/>
      <c r="T14" s="111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ht="60.75" x14ac:dyDescent="0.25">
      <c r="A15" s="35">
        <v>1</v>
      </c>
      <c r="B15" s="96" t="s">
        <v>39</v>
      </c>
      <c r="C15" s="37" t="s">
        <v>78</v>
      </c>
      <c r="D15" s="48"/>
      <c r="E15" s="36"/>
      <c r="F15" s="44" t="s">
        <v>53</v>
      </c>
      <c r="G15" s="49" t="s">
        <v>19</v>
      </c>
      <c r="H15" s="39">
        <v>2</v>
      </c>
      <c r="I15" s="70">
        <v>14000</v>
      </c>
      <c r="J15" s="71">
        <f t="shared" ref="J15:J22" si="0">I15*H15</f>
        <v>28000</v>
      </c>
      <c r="K15" s="72" t="s">
        <v>111</v>
      </c>
      <c r="L15" s="184" t="s">
        <v>115</v>
      </c>
      <c r="M15" s="34"/>
      <c r="N15" s="34"/>
      <c r="O15" s="186" t="s">
        <v>24</v>
      </c>
      <c r="P15" s="186" t="s">
        <v>91</v>
      </c>
      <c r="Q15"/>
      <c r="R15"/>
      <c r="S15" s="111"/>
      <c r="T15" s="111"/>
      <c r="U15" s="111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ht="40.5" x14ac:dyDescent="0.25">
      <c r="A16" s="35">
        <v>2</v>
      </c>
      <c r="B16" s="47" t="s">
        <v>40</v>
      </c>
      <c r="C16" s="41" t="s">
        <v>66</v>
      </c>
      <c r="D16" s="48"/>
      <c r="E16" s="36"/>
      <c r="F16" s="44" t="s">
        <v>55</v>
      </c>
      <c r="G16" s="52" t="s">
        <v>19</v>
      </c>
      <c r="H16" s="42">
        <v>2</v>
      </c>
      <c r="I16" s="71">
        <v>3000</v>
      </c>
      <c r="J16" s="71">
        <f t="shared" si="0"/>
        <v>6000</v>
      </c>
      <c r="K16" s="72" t="s">
        <v>111</v>
      </c>
      <c r="L16" s="184"/>
      <c r="M16" s="34"/>
      <c r="N16" s="34"/>
      <c r="O16" s="186"/>
      <c r="P16" s="186"/>
      <c r="Q16"/>
      <c r="R16"/>
      <c r="S16" s="111"/>
      <c r="T16" s="111"/>
      <c r="U16" s="111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1:32" ht="40.5" x14ac:dyDescent="0.25">
      <c r="A17" s="35">
        <v>3</v>
      </c>
      <c r="B17" s="47" t="s">
        <v>41</v>
      </c>
      <c r="C17" s="41" t="s">
        <v>66</v>
      </c>
      <c r="D17" s="48"/>
      <c r="E17" s="36"/>
      <c r="F17" s="44" t="s">
        <v>63</v>
      </c>
      <c r="G17" s="52" t="s">
        <v>19</v>
      </c>
      <c r="H17" s="42">
        <v>1</v>
      </c>
      <c r="I17" s="71">
        <v>4000</v>
      </c>
      <c r="J17" s="71">
        <f t="shared" si="0"/>
        <v>4000</v>
      </c>
      <c r="K17" s="72" t="s">
        <v>111</v>
      </c>
      <c r="L17" s="184"/>
      <c r="M17" s="34"/>
      <c r="N17" s="34"/>
      <c r="O17" s="186"/>
      <c r="P17" s="186"/>
      <c r="Q17"/>
      <c r="R17"/>
      <c r="S17" s="111"/>
      <c r="T17" s="111"/>
      <c r="U17" s="111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2" ht="60.75" x14ac:dyDescent="0.3">
      <c r="A18" s="35">
        <v>4</v>
      </c>
      <c r="B18" s="98" t="s">
        <v>80</v>
      </c>
      <c r="C18" s="37" t="s">
        <v>78</v>
      </c>
      <c r="D18" s="48"/>
      <c r="E18" s="36"/>
      <c r="F18" s="45" t="s">
        <v>56</v>
      </c>
      <c r="G18" s="52" t="s">
        <v>19</v>
      </c>
      <c r="H18" s="38">
        <v>1</v>
      </c>
      <c r="I18" s="71">
        <v>5000</v>
      </c>
      <c r="J18" s="71">
        <f t="shared" si="0"/>
        <v>5000</v>
      </c>
      <c r="K18" s="72" t="s">
        <v>111</v>
      </c>
      <c r="L18" s="184"/>
      <c r="M18" s="34"/>
      <c r="N18" s="34"/>
      <c r="O18" s="186"/>
      <c r="P18" s="186"/>
      <c r="Q18"/>
      <c r="R18"/>
      <c r="S18" s="111"/>
      <c r="T18" s="111"/>
      <c r="U18" s="111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 ht="40.5" x14ac:dyDescent="0.3">
      <c r="A19" s="35">
        <v>5</v>
      </c>
      <c r="B19" s="96" t="s">
        <v>106</v>
      </c>
      <c r="C19" s="37" t="s">
        <v>78</v>
      </c>
      <c r="D19" s="48"/>
      <c r="E19" s="36"/>
      <c r="F19" s="46" t="s">
        <v>81</v>
      </c>
      <c r="G19" s="52" t="s">
        <v>19</v>
      </c>
      <c r="H19" s="39">
        <v>10</v>
      </c>
      <c r="I19" s="71">
        <v>3000</v>
      </c>
      <c r="J19" s="71">
        <f t="shared" si="0"/>
        <v>30000</v>
      </c>
      <c r="K19" s="72" t="s">
        <v>111</v>
      </c>
      <c r="L19" s="184"/>
      <c r="M19" s="34"/>
      <c r="N19" s="34"/>
      <c r="O19" s="186"/>
      <c r="P19" s="186"/>
      <c r="Q19"/>
      <c r="R19"/>
      <c r="S19" s="111"/>
      <c r="T19" s="111"/>
      <c r="U19" s="111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</row>
    <row r="20" spans="1:32" ht="60.75" x14ac:dyDescent="0.25">
      <c r="A20" s="35">
        <v>6</v>
      </c>
      <c r="B20" s="40" t="s">
        <v>43</v>
      </c>
      <c r="C20" s="44" t="s">
        <v>61</v>
      </c>
      <c r="D20" s="48"/>
      <c r="E20" s="36"/>
      <c r="F20" s="37" t="s">
        <v>82</v>
      </c>
      <c r="G20" s="52" t="s">
        <v>19</v>
      </c>
      <c r="H20" s="39">
        <v>2</v>
      </c>
      <c r="I20" s="71">
        <v>300</v>
      </c>
      <c r="J20" s="71">
        <f t="shared" si="0"/>
        <v>600</v>
      </c>
      <c r="K20" s="72" t="s">
        <v>111</v>
      </c>
      <c r="L20" s="184"/>
      <c r="M20" s="34"/>
      <c r="N20" s="34"/>
      <c r="O20" s="186"/>
      <c r="P20" s="186"/>
      <c r="Q20"/>
      <c r="R20"/>
      <c r="S20" s="111"/>
      <c r="T20" s="111"/>
      <c r="U20" s="111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</row>
    <row r="21" spans="1:32" ht="60.75" x14ac:dyDescent="0.25">
      <c r="A21" s="35">
        <v>7</v>
      </c>
      <c r="B21" s="43" t="s">
        <v>83</v>
      </c>
      <c r="C21" s="34" t="s">
        <v>84</v>
      </c>
      <c r="D21" s="48"/>
      <c r="E21" s="36"/>
      <c r="F21" s="37" t="s">
        <v>82</v>
      </c>
      <c r="G21" s="52" t="s">
        <v>19</v>
      </c>
      <c r="H21" s="39">
        <v>2</v>
      </c>
      <c r="I21" s="71">
        <v>300</v>
      </c>
      <c r="J21" s="71">
        <f t="shared" si="0"/>
        <v>600</v>
      </c>
      <c r="K21" s="72" t="s">
        <v>111</v>
      </c>
      <c r="L21" s="184"/>
      <c r="M21" s="34"/>
      <c r="N21" s="34"/>
      <c r="O21" s="186"/>
      <c r="P21" s="186"/>
      <c r="Q21"/>
      <c r="R21"/>
      <c r="S21" s="111"/>
      <c r="T21" s="111"/>
      <c r="U21" s="111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1:32" ht="126" customHeight="1" thickBot="1" x14ac:dyDescent="0.3">
      <c r="A22" s="35">
        <v>8</v>
      </c>
      <c r="B22" s="99" t="s">
        <v>51</v>
      </c>
      <c r="C22" s="88" t="s">
        <v>78</v>
      </c>
      <c r="D22" s="89"/>
      <c r="E22" s="90"/>
      <c r="F22" s="91" t="s">
        <v>59</v>
      </c>
      <c r="G22" s="106" t="s">
        <v>19</v>
      </c>
      <c r="H22" s="92">
        <v>3</v>
      </c>
      <c r="I22" s="102">
        <v>14000</v>
      </c>
      <c r="J22" s="71">
        <f t="shared" si="0"/>
        <v>42000</v>
      </c>
      <c r="K22" s="72" t="s">
        <v>111</v>
      </c>
      <c r="L22" s="185"/>
      <c r="M22" s="34"/>
      <c r="N22" s="34"/>
      <c r="O22" s="187"/>
      <c r="P22" s="187"/>
      <c r="Q22"/>
      <c r="R22"/>
      <c r="S22" s="111"/>
      <c r="T22" s="111"/>
      <c r="U22" s="111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32" ht="25.5" customHeight="1" thickBot="1" x14ac:dyDescent="0.35">
      <c r="A23" s="181" t="s">
        <v>2</v>
      </c>
      <c r="B23" s="182"/>
      <c r="C23" s="182"/>
      <c r="D23" s="182"/>
      <c r="E23" s="182"/>
      <c r="F23" s="182"/>
      <c r="G23" s="182"/>
      <c r="H23" s="100"/>
      <c r="I23" s="93"/>
      <c r="J23" s="94">
        <f>SUM(J15:J22)</f>
        <v>116200</v>
      </c>
      <c r="K23" s="22"/>
      <c r="L23" s="31"/>
      <c r="M23" s="23" t="e">
        <f>SUM(#REF!)</f>
        <v>#REF!</v>
      </c>
      <c r="N23" s="24" t="e">
        <f>SUM(#REF!)</f>
        <v>#REF!</v>
      </c>
      <c r="O23" s="25"/>
      <c r="P23" s="12"/>
      <c r="Q23"/>
      <c r="R23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ht="70.5" customHeight="1" x14ac:dyDescent="0.3">
      <c r="A24" s="26"/>
      <c r="B24" s="19"/>
      <c r="C24" s="180" t="s">
        <v>27</v>
      </c>
      <c r="D24" s="180"/>
      <c r="E24" s="180"/>
      <c r="F24" s="180"/>
      <c r="G24" s="180"/>
      <c r="H24" s="180"/>
      <c r="I24" s="21"/>
      <c r="J24" s="188" t="s">
        <v>26</v>
      </c>
      <c r="K24" s="188"/>
      <c r="L24" s="188"/>
      <c r="M24" s="19"/>
      <c r="N24" s="19"/>
      <c r="O24" s="19"/>
      <c r="P24" s="19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</row>
    <row r="25" spans="1:32" ht="70.5" customHeight="1" x14ac:dyDescent="0.35">
      <c r="A25" s="26"/>
      <c r="B25" s="19"/>
      <c r="C25" s="180" t="s">
        <v>28</v>
      </c>
      <c r="D25" s="180"/>
      <c r="E25" s="180"/>
      <c r="F25" s="180"/>
      <c r="G25" s="180"/>
      <c r="H25" s="180"/>
      <c r="I25" s="30"/>
      <c r="J25" s="188" t="s">
        <v>29</v>
      </c>
      <c r="K25" s="188"/>
      <c r="L25" s="188"/>
      <c r="M25" s="19"/>
      <c r="N25" s="19"/>
      <c r="O25" s="19"/>
      <c r="P25" s="19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</row>
    <row r="26" spans="1:32" ht="70.5" customHeight="1" x14ac:dyDescent="0.35">
      <c r="A26" s="26"/>
      <c r="B26" s="19"/>
      <c r="C26" s="180" t="s">
        <v>17</v>
      </c>
      <c r="D26" s="180"/>
      <c r="E26" s="180"/>
      <c r="F26" s="180"/>
      <c r="G26" s="180"/>
      <c r="H26" s="180"/>
      <c r="I26" s="30"/>
      <c r="J26" s="188" t="s">
        <v>33</v>
      </c>
      <c r="K26" s="188"/>
      <c r="L26" s="188"/>
      <c r="M26" s="19"/>
      <c r="N26" s="19"/>
      <c r="O26" s="19"/>
      <c r="P26" s="19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1:32" ht="70.5" customHeight="1" x14ac:dyDescent="0.35">
      <c r="A27" s="26"/>
      <c r="B27" s="19"/>
      <c r="C27" s="180" t="s">
        <v>32</v>
      </c>
      <c r="D27" s="180"/>
      <c r="E27" s="180"/>
      <c r="F27" s="180"/>
      <c r="G27" s="180"/>
      <c r="H27" s="180"/>
      <c r="I27" s="30"/>
      <c r="J27" s="188" t="s">
        <v>25</v>
      </c>
      <c r="K27" s="188"/>
      <c r="L27" s="188"/>
      <c r="M27" s="19"/>
      <c r="N27" s="19"/>
      <c r="O27" s="19"/>
      <c r="P27" s="19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</row>
    <row r="28" spans="1:32" ht="70.5" customHeight="1" x14ac:dyDescent="0.3">
      <c r="A28" s="26"/>
      <c r="B28" s="19"/>
      <c r="C28" s="180" t="s">
        <v>30</v>
      </c>
      <c r="D28" s="180"/>
      <c r="E28" s="180"/>
      <c r="F28" s="180"/>
      <c r="G28" s="180"/>
      <c r="H28" s="180"/>
      <c r="I28" s="21"/>
      <c r="J28" s="188" t="s">
        <v>18</v>
      </c>
      <c r="K28" s="188"/>
      <c r="L28" s="188"/>
      <c r="M28" s="19"/>
      <c r="N28" s="19"/>
      <c r="O28" s="19"/>
      <c r="P28" s="1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ht="70.5" customHeight="1" x14ac:dyDescent="0.3">
      <c r="A29" s="27"/>
      <c r="B29" s="28"/>
      <c r="C29" s="180" t="s">
        <v>31</v>
      </c>
      <c r="D29" s="180"/>
      <c r="E29" s="180"/>
      <c r="F29" s="180"/>
      <c r="G29" s="180"/>
      <c r="H29" s="180"/>
      <c r="I29" s="29"/>
      <c r="J29" s="188" t="s">
        <v>34</v>
      </c>
      <c r="K29" s="188"/>
      <c r="L29" s="188"/>
      <c r="M29" s="20"/>
      <c r="N29" s="28"/>
      <c r="O29" s="28"/>
      <c r="P29" s="19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x14ac:dyDescent="0.2"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</row>
    <row r="31" spans="1:32" x14ac:dyDescent="0.2"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</row>
    <row r="32" spans="1:32" ht="20.25" customHeight="1" x14ac:dyDescent="0.25">
      <c r="A32" s="75" t="s">
        <v>14</v>
      </c>
      <c r="B32" s="95" t="s">
        <v>35</v>
      </c>
      <c r="C32" s="76" t="s">
        <v>72</v>
      </c>
      <c r="D32" s="77"/>
      <c r="E32" s="78"/>
      <c r="F32" s="79" t="s">
        <v>52</v>
      </c>
      <c r="G32" s="80" t="s">
        <v>113</v>
      </c>
      <c r="H32" s="107">
        <f>18.08/1000</f>
        <v>1.8079999999999999E-2</v>
      </c>
      <c r="I32" s="81" t="s">
        <v>95</v>
      </c>
      <c r="J32" s="82"/>
      <c r="K32" s="87" t="s">
        <v>112</v>
      </c>
      <c r="L32" s="103"/>
      <c r="M32" s="104"/>
      <c r="N32" s="104"/>
      <c r="O32" s="105"/>
      <c r="P32" s="105"/>
      <c r="Q32"/>
      <c r="R32"/>
      <c r="S32" s="111"/>
      <c r="T32" s="111"/>
      <c r="U32" s="111"/>
      <c r="V32" s="110"/>
      <c r="W32" s="103"/>
      <c r="X32" s="104"/>
      <c r="Y32" s="104"/>
      <c r="Z32" s="105"/>
      <c r="AA32" s="105"/>
      <c r="AB32" s="110"/>
      <c r="AC32" s="110"/>
      <c r="AD32" s="110"/>
      <c r="AE32" s="110"/>
      <c r="AF32" s="110"/>
    </row>
    <row r="33" spans="1:32" ht="20.25" x14ac:dyDescent="0.25">
      <c r="A33" s="56">
        <v>3</v>
      </c>
      <c r="B33" s="57" t="s">
        <v>36</v>
      </c>
      <c r="C33" s="58" t="s">
        <v>73</v>
      </c>
      <c r="D33" s="50"/>
      <c r="E33" s="51"/>
      <c r="F33" s="49" t="s">
        <v>74</v>
      </c>
      <c r="G33" s="52" t="s">
        <v>113</v>
      </c>
      <c r="H33" s="108">
        <f>16.621/1000</f>
        <v>1.6621E-2</v>
      </c>
      <c r="I33" s="54" t="s">
        <v>96</v>
      </c>
      <c r="J33" s="55"/>
      <c r="K33" s="87" t="s">
        <v>112</v>
      </c>
      <c r="L33" s="103"/>
      <c r="M33" s="104"/>
      <c r="N33" s="104"/>
      <c r="O33" s="105"/>
      <c r="P33" s="105"/>
      <c r="Q33"/>
      <c r="R33"/>
      <c r="S33" s="111"/>
      <c r="T33" s="111"/>
      <c r="U33" s="111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</row>
    <row r="34" spans="1:32" ht="20.25" x14ac:dyDescent="0.25">
      <c r="A34" s="56">
        <v>5</v>
      </c>
      <c r="B34" s="62" t="s">
        <v>37</v>
      </c>
      <c r="C34" s="59" t="s">
        <v>64</v>
      </c>
      <c r="D34" s="50"/>
      <c r="E34" s="51"/>
      <c r="F34" s="60" t="s">
        <v>65</v>
      </c>
      <c r="G34" s="52" t="s">
        <v>113</v>
      </c>
      <c r="H34" s="108">
        <f>66.4/1000</f>
        <v>6.6400000000000001E-2</v>
      </c>
      <c r="I34" s="61" t="s">
        <v>98</v>
      </c>
      <c r="J34" s="55"/>
      <c r="K34" s="87" t="s">
        <v>112</v>
      </c>
      <c r="L34" s="103"/>
      <c r="M34" s="104"/>
      <c r="N34" s="104"/>
      <c r="O34" s="105"/>
      <c r="P34" s="105"/>
      <c r="Q34"/>
      <c r="R34"/>
      <c r="S34" s="111"/>
      <c r="T34" s="111"/>
      <c r="U34" s="111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</row>
    <row r="35" spans="1:32" ht="20.25" x14ac:dyDescent="0.25">
      <c r="A35" s="56">
        <v>7</v>
      </c>
      <c r="B35" s="57" t="s">
        <v>38</v>
      </c>
      <c r="C35" s="58" t="s">
        <v>76</v>
      </c>
      <c r="D35" s="50"/>
      <c r="E35" s="51"/>
      <c r="F35" s="49" t="s">
        <v>74</v>
      </c>
      <c r="G35" s="52" t="s">
        <v>113</v>
      </c>
      <c r="H35" s="108">
        <f>59.808/1000</f>
        <v>5.9808E-2</v>
      </c>
      <c r="I35" s="54" t="s">
        <v>97</v>
      </c>
      <c r="J35" s="55"/>
      <c r="K35" s="87" t="s">
        <v>112</v>
      </c>
      <c r="L35" s="103"/>
      <c r="M35" s="104"/>
      <c r="N35" s="104"/>
      <c r="O35" s="105"/>
      <c r="P35" s="105"/>
      <c r="Q35"/>
      <c r="R35"/>
      <c r="S35" s="111"/>
      <c r="T35" s="111"/>
      <c r="U35" s="111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</row>
    <row r="36" spans="1:32" ht="66.75" customHeight="1" x14ac:dyDescent="0.25">
      <c r="A36" s="56">
        <v>11</v>
      </c>
      <c r="B36" s="97" t="s">
        <v>79</v>
      </c>
      <c r="C36" s="49" t="s">
        <v>78</v>
      </c>
      <c r="D36" s="50"/>
      <c r="E36" s="51"/>
      <c r="F36" s="51" t="s">
        <v>54</v>
      </c>
      <c r="G36" s="52" t="s">
        <v>19</v>
      </c>
      <c r="H36" s="108">
        <v>6</v>
      </c>
      <c r="I36" s="68" t="s">
        <v>105</v>
      </c>
      <c r="J36" s="69"/>
      <c r="K36" s="87" t="s">
        <v>112</v>
      </c>
      <c r="L36" s="103"/>
      <c r="M36" s="104"/>
      <c r="N36" s="104"/>
      <c r="O36" s="105"/>
      <c r="P36" s="105"/>
      <c r="Q36"/>
      <c r="R36"/>
      <c r="S36" s="111"/>
      <c r="T36" s="111"/>
      <c r="U36" s="111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</row>
    <row r="37" spans="1:32" ht="20.25" x14ac:dyDescent="0.25">
      <c r="A37" s="56">
        <v>18</v>
      </c>
      <c r="B37" s="57" t="s">
        <v>42</v>
      </c>
      <c r="C37" s="51" t="s">
        <v>60</v>
      </c>
      <c r="D37" s="50"/>
      <c r="E37" s="51"/>
      <c r="F37" s="52" t="s">
        <v>57</v>
      </c>
      <c r="G37" s="52" t="s">
        <v>19</v>
      </c>
      <c r="H37" s="108">
        <v>2</v>
      </c>
      <c r="I37" s="61" t="s">
        <v>108</v>
      </c>
      <c r="J37" s="55"/>
      <c r="K37" s="87" t="s">
        <v>112</v>
      </c>
      <c r="L37" s="103"/>
      <c r="M37" s="104"/>
      <c r="N37" s="104"/>
      <c r="O37" s="105"/>
      <c r="P37" s="105"/>
      <c r="Q37"/>
      <c r="R37"/>
      <c r="S37" s="111"/>
      <c r="T37" s="111"/>
      <c r="U37" s="111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</row>
    <row r="38" spans="1:32" ht="101.25" customHeight="1" x14ac:dyDescent="0.25">
      <c r="A38" s="56">
        <v>27</v>
      </c>
      <c r="B38" s="66" t="s">
        <v>44</v>
      </c>
      <c r="C38" s="58" t="s">
        <v>77</v>
      </c>
      <c r="D38" s="50"/>
      <c r="E38" s="51"/>
      <c r="F38" s="49" t="s">
        <v>85</v>
      </c>
      <c r="G38" s="49" t="s">
        <v>19</v>
      </c>
      <c r="H38" s="108">
        <v>2</v>
      </c>
      <c r="I38" s="68" t="s">
        <v>109</v>
      </c>
      <c r="J38" s="69"/>
      <c r="K38" s="87" t="s">
        <v>112</v>
      </c>
      <c r="L38" s="103"/>
      <c r="M38" s="104"/>
      <c r="N38" s="104"/>
      <c r="O38" s="105"/>
      <c r="P38" s="105"/>
      <c r="Q38"/>
      <c r="R38"/>
      <c r="S38" s="111"/>
      <c r="T38" s="111"/>
      <c r="U38" s="111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</row>
    <row r="39" spans="1:32" ht="20.25" x14ac:dyDescent="0.25">
      <c r="A39" s="56">
        <v>31</v>
      </c>
      <c r="B39" s="57" t="s">
        <v>45</v>
      </c>
      <c r="C39" s="51" t="s">
        <v>62</v>
      </c>
      <c r="D39" s="50"/>
      <c r="E39" s="51"/>
      <c r="F39" s="49" t="s">
        <v>86</v>
      </c>
      <c r="G39" s="53" t="s">
        <v>113</v>
      </c>
      <c r="H39" s="109">
        <f>21.3/1000</f>
        <v>2.1299999999999999E-2</v>
      </c>
      <c r="I39" s="54" t="s">
        <v>99</v>
      </c>
      <c r="J39" s="55"/>
      <c r="K39" s="87" t="s">
        <v>112</v>
      </c>
      <c r="L39" s="103"/>
      <c r="M39" s="104"/>
      <c r="N39" s="104"/>
      <c r="O39" s="105"/>
      <c r="P39" s="105"/>
      <c r="Q39"/>
      <c r="R39"/>
      <c r="S39"/>
      <c r="T39"/>
      <c r="U39"/>
    </row>
    <row r="40" spans="1:32" ht="20.25" x14ac:dyDescent="0.25">
      <c r="A40" s="56">
        <v>32</v>
      </c>
      <c r="B40" s="57" t="s">
        <v>46</v>
      </c>
      <c r="C40" s="49" t="s">
        <v>75</v>
      </c>
      <c r="D40" s="50"/>
      <c r="E40" s="51"/>
      <c r="F40" s="49" t="s">
        <v>87</v>
      </c>
      <c r="G40" s="52" t="s">
        <v>113</v>
      </c>
      <c r="H40" s="108">
        <f>8.59/1000</f>
        <v>8.5900000000000004E-3</v>
      </c>
      <c r="I40" s="54" t="s">
        <v>100</v>
      </c>
      <c r="J40" s="55"/>
      <c r="K40" s="87" t="s">
        <v>112</v>
      </c>
      <c r="L40" s="103"/>
      <c r="M40" s="104"/>
      <c r="N40" s="104"/>
      <c r="O40" s="105"/>
      <c r="P40" s="105"/>
      <c r="Q40"/>
      <c r="R40"/>
      <c r="S40"/>
      <c r="T40"/>
      <c r="U40"/>
    </row>
    <row r="41" spans="1:32" ht="20.25" x14ac:dyDescent="0.25">
      <c r="A41" s="56">
        <v>33</v>
      </c>
      <c r="B41" s="57" t="s">
        <v>47</v>
      </c>
      <c r="C41" s="49" t="s">
        <v>75</v>
      </c>
      <c r="D41" s="50"/>
      <c r="E41" s="51"/>
      <c r="F41" s="49" t="s">
        <v>87</v>
      </c>
      <c r="G41" s="52" t="s">
        <v>113</v>
      </c>
      <c r="H41" s="108">
        <f>20.8/1000</f>
        <v>2.0799999999999999E-2</v>
      </c>
      <c r="I41" s="54" t="s">
        <v>101</v>
      </c>
      <c r="J41" s="55"/>
      <c r="K41" s="87" t="s">
        <v>112</v>
      </c>
      <c r="L41" s="103"/>
      <c r="M41" s="104"/>
      <c r="N41" s="104"/>
      <c r="O41" s="105"/>
      <c r="P41" s="105"/>
      <c r="Q41"/>
      <c r="R41"/>
      <c r="S41"/>
      <c r="T41"/>
      <c r="U41"/>
    </row>
    <row r="42" spans="1:32" ht="20.25" x14ac:dyDescent="0.25">
      <c r="A42" s="63">
        <v>34</v>
      </c>
      <c r="B42" s="57" t="s">
        <v>48</v>
      </c>
      <c r="C42" s="64" t="s">
        <v>75</v>
      </c>
      <c r="D42" s="65"/>
      <c r="E42" s="66"/>
      <c r="F42" s="57" t="s">
        <v>58</v>
      </c>
      <c r="G42" s="52" t="s">
        <v>67</v>
      </c>
      <c r="H42" s="108">
        <f>84.78/1000</f>
        <v>8.4779999999999994E-2</v>
      </c>
      <c r="I42" s="61" t="s">
        <v>103</v>
      </c>
      <c r="J42" s="67"/>
      <c r="K42" s="87" t="s">
        <v>112</v>
      </c>
      <c r="L42" s="103"/>
      <c r="M42" s="104"/>
      <c r="N42" s="104"/>
      <c r="O42" s="105"/>
      <c r="P42" s="105"/>
      <c r="Q42"/>
      <c r="R42"/>
      <c r="S42"/>
      <c r="T42"/>
      <c r="U42"/>
    </row>
    <row r="43" spans="1:32" ht="20.25" x14ac:dyDescent="0.25">
      <c r="A43" s="56">
        <v>35</v>
      </c>
      <c r="B43" s="97" t="s">
        <v>88</v>
      </c>
      <c r="C43" s="49" t="s">
        <v>75</v>
      </c>
      <c r="D43" s="50"/>
      <c r="E43" s="51"/>
      <c r="F43" s="49" t="s">
        <v>89</v>
      </c>
      <c r="G43" s="52" t="s">
        <v>19</v>
      </c>
      <c r="H43" s="108">
        <v>1</v>
      </c>
      <c r="I43" s="61" t="s">
        <v>104</v>
      </c>
      <c r="J43" s="55"/>
      <c r="K43" s="87" t="s">
        <v>112</v>
      </c>
      <c r="L43" s="103"/>
      <c r="M43" s="104"/>
      <c r="N43" s="104"/>
      <c r="O43" s="105"/>
      <c r="P43" s="105"/>
      <c r="Q43"/>
      <c r="R43"/>
      <c r="S43"/>
      <c r="T43"/>
      <c r="U43"/>
    </row>
    <row r="44" spans="1:32" ht="20.25" x14ac:dyDescent="0.25">
      <c r="A44" s="56">
        <v>36</v>
      </c>
      <c r="B44" s="97" t="s">
        <v>90</v>
      </c>
      <c r="C44" s="49" t="s">
        <v>75</v>
      </c>
      <c r="D44" s="50"/>
      <c r="E44" s="51"/>
      <c r="F44" s="49" t="s">
        <v>89</v>
      </c>
      <c r="G44" s="52" t="s">
        <v>19</v>
      </c>
      <c r="H44" s="108">
        <v>1</v>
      </c>
      <c r="I44" s="61" t="s">
        <v>104</v>
      </c>
      <c r="J44" s="55"/>
      <c r="K44" s="87" t="s">
        <v>112</v>
      </c>
      <c r="L44" s="103"/>
      <c r="M44" s="104"/>
      <c r="N44" s="104"/>
      <c r="O44" s="105"/>
      <c r="P44" s="105"/>
      <c r="Q44"/>
      <c r="R44"/>
      <c r="S44"/>
      <c r="T44"/>
      <c r="U44"/>
    </row>
    <row r="45" spans="1:32" ht="20.25" x14ac:dyDescent="0.25">
      <c r="A45" s="56">
        <v>38</v>
      </c>
      <c r="B45" s="62" t="s">
        <v>49</v>
      </c>
      <c r="C45" s="60" t="s">
        <v>68</v>
      </c>
      <c r="D45" s="50"/>
      <c r="E45" s="51"/>
      <c r="F45" s="60" t="s">
        <v>69</v>
      </c>
      <c r="G45" s="52" t="s">
        <v>113</v>
      </c>
      <c r="H45" s="108">
        <f>27.898/1000</f>
        <v>2.7897999999999999E-2</v>
      </c>
      <c r="I45" s="61" t="s">
        <v>102</v>
      </c>
      <c r="J45" s="55"/>
      <c r="K45" s="87" t="s">
        <v>112</v>
      </c>
      <c r="L45" s="103"/>
      <c r="M45" s="104"/>
      <c r="N45" s="104"/>
      <c r="O45" s="105"/>
      <c r="P45" s="105"/>
      <c r="Q45"/>
      <c r="R45"/>
      <c r="S45"/>
      <c r="T45"/>
      <c r="U45"/>
    </row>
    <row r="46" spans="1:32" ht="20.25" x14ac:dyDescent="0.25">
      <c r="A46" s="56">
        <v>40</v>
      </c>
      <c r="B46" s="62" t="s">
        <v>50</v>
      </c>
      <c r="C46" s="59" t="s">
        <v>70</v>
      </c>
      <c r="D46" s="50"/>
      <c r="E46" s="51"/>
      <c r="F46" s="60" t="s">
        <v>71</v>
      </c>
      <c r="G46" s="52" t="s">
        <v>113</v>
      </c>
      <c r="H46" s="108">
        <f>1.232/1000</f>
        <v>1.232E-3</v>
      </c>
      <c r="I46" s="61" t="s">
        <v>107</v>
      </c>
      <c r="J46" s="55"/>
      <c r="K46" s="87" t="s">
        <v>112</v>
      </c>
      <c r="L46" s="103"/>
      <c r="M46" s="104"/>
      <c r="N46" s="104"/>
      <c r="O46" s="105"/>
      <c r="P46" s="105"/>
      <c r="Q46"/>
      <c r="R46"/>
      <c r="S46"/>
      <c r="T46"/>
      <c r="U46"/>
    </row>
    <row r="47" spans="1:32" x14ac:dyDescent="0.2">
      <c r="L47" s="110"/>
      <c r="M47" s="110"/>
      <c r="N47" s="110"/>
      <c r="O47" s="110"/>
      <c r="P47" s="110"/>
    </row>
    <row r="48" spans="1:32" x14ac:dyDescent="0.2">
      <c r="L48" s="110"/>
      <c r="M48" s="110"/>
      <c r="N48" s="110"/>
      <c r="O48" s="110"/>
      <c r="P48" s="110"/>
    </row>
    <row r="49" spans="12:16" x14ac:dyDescent="0.2">
      <c r="L49" s="110"/>
      <c r="M49" s="110"/>
      <c r="N49" s="110"/>
      <c r="O49" s="110"/>
      <c r="P49" s="110"/>
    </row>
  </sheetData>
  <autoFilter ref="A13:P46"/>
  <mergeCells count="32">
    <mergeCell ref="V5:AF5"/>
    <mergeCell ref="O5:P5"/>
    <mergeCell ref="A11:P11"/>
    <mergeCell ref="A9:O9"/>
    <mergeCell ref="A12:O12"/>
    <mergeCell ref="J5:L5"/>
    <mergeCell ref="J6:L6"/>
    <mergeCell ref="O6:Q6"/>
    <mergeCell ref="A8:P8"/>
    <mergeCell ref="A10:P10"/>
    <mergeCell ref="C29:H29"/>
    <mergeCell ref="J29:L29"/>
    <mergeCell ref="J28:L28"/>
    <mergeCell ref="J24:L24"/>
    <mergeCell ref="C28:H28"/>
    <mergeCell ref="C25:H25"/>
    <mergeCell ref="J25:L25"/>
    <mergeCell ref="C27:H27"/>
    <mergeCell ref="J27:L27"/>
    <mergeCell ref="C26:H26"/>
    <mergeCell ref="J26:L26"/>
    <mergeCell ref="C24:H24"/>
    <mergeCell ref="A23:G23"/>
    <mergeCell ref="O2:P2"/>
    <mergeCell ref="O3:Q3"/>
    <mergeCell ref="O4:Q4"/>
    <mergeCell ref="A5:C5"/>
    <mergeCell ref="A7:B7"/>
    <mergeCell ref="A6:C6"/>
    <mergeCell ref="L15:L22"/>
    <mergeCell ref="O15:O22"/>
    <mergeCell ref="P15:P22"/>
  </mergeCells>
  <pageMargins left="0.39370078740157483" right="0.19685039370078741" top="0.19685039370078741" bottom="0.19685039370078741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Лист2 (2)</vt:lpstr>
      <vt:lpstr>Лист2</vt:lpstr>
      <vt:lpstr>Лист3</vt:lpstr>
      <vt:lpstr>Лист2!Print_Area</vt:lpstr>
      <vt:lpstr>'Лист2 (2)'!Print_Area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2017-02-08T10:36:50Z</cp:lastPrinted>
  <dcterms:created xsi:type="dcterms:W3CDTF">2012-02-09T10:02:29Z</dcterms:created>
  <dcterms:modified xsi:type="dcterms:W3CDTF">2018-07-31T01:51:01Z</dcterms:modified>
</cp:coreProperties>
</file>