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5" windowWidth="12705" windowHeight="11760"/>
  </bookViews>
  <sheets>
    <sheet name="Лист2 (2)" sheetId="4" r:id="rId1"/>
    <sheet name="Лист2" sheetId="2" r:id="rId2"/>
    <sheet name="Лист3" sheetId="3" r:id="rId3"/>
  </sheets>
  <definedNames>
    <definedName name="_xlnm._FilterDatabase" localSheetId="1" hidden="1">Лист2!$A$13:$P$29</definedName>
    <definedName name="_xlnm._FilterDatabase" localSheetId="0" hidden="1">'Лист2 (2)'!$A$13:$L$24</definedName>
    <definedName name="_xlnm.Print_Area" localSheetId="1">Лист2!$A$2:$P$30</definedName>
    <definedName name="_xlnm.Print_Area" localSheetId="0">'Лист2 (2)'!$A$5:$L$23</definedName>
  </definedNames>
  <calcPr calcId="145621"/>
</workbook>
</file>

<file path=xl/calcChain.xml><?xml version="1.0" encoding="utf-8"?>
<calcChain xmlns="http://schemas.openxmlformats.org/spreadsheetml/2006/main">
  <c r="H24" i="4" l="1"/>
  <c r="J24" i="4" l="1"/>
  <c r="J15" i="2" l="1"/>
  <c r="J16" i="2"/>
  <c r="J17" i="2"/>
  <c r="J18" i="2"/>
  <c r="J19" i="2"/>
  <c r="J20" i="2"/>
  <c r="J21" i="2"/>
  <c r="J22" i="2"/>
  <c r="H46" i="2"/>
  <c r="H45" i="2"/>
  <c r="H42" i="2"/>
  <c r="H41" i="2"/>
  <c r="H40" i="2"/>
  <c r="H39" i="2"/>
  <c r="H35" i="2"/>
  <c r="H34" i="2"/>
  <c r="H33" i="2"/>
  <c r="H32" i="2"/>
  <c r="J23" i="2" l="1"/>
  <c r="N23" i="2" l="1"/>
  <c r="M23" i="2"/>
</calcChain>
</file>

<file path=xl/sharedStrings.xml><?xml version="1.0" encoding="utf-8"?>
<sst xmlns="http://schemas.openxmlformats.org/spreadsheetml/2006/main" count="239" uniqueCount="138">
  <si>
    <t>Срок поставки на площадку</t>
  </si>
  <si>
    <t>№ строки утвержден-ного расчета стоимости</t>
  </si>
  <si>
    <t>ИТОГО:</t>
  </si>
  <si>
    <t>Наименование</t>
  </si>
  <si>
    <t xml:space="preserve">Марка, 
типо-
размер
</t>
  </si>
  <si>
    <t xml:space="preserve">Тех. 
параметры
</t>
  </si>
  <si>
    <t xml:space="preserve">Комплек-
тация
</t>
  </si>
  <si>
    <t>ГОСТ, ТУ, ОСТ</t>
  </si>
  <si>
    <t xml:space="preserve">Ед.
 изм.
</t>
  </si>
  <si>
    <t xml:space="preserve">Срок
поставки
</t>
  </si>
  <si>
    <t xml:space="preserve">Подразделение- заявитель, 
Ф.И.О.
телефон
тех. куратора
</t>
  </si>
  <si>
    <t>Наименование работ, для которых приобретаются МТР</t>
  </si>
  <si>
    <t>№ поз.</t>
  </si>
  <si>
    <t>Потребность в приобретении МТР для целей реализации проекта</t>
  </si>
  <si>
    <t>1</t>
  </si>
  <si>
    <t xml:space="preserve">Плановая
стоимость,
без 
НДС
в руб.
</t>
  </si>
  <si>
    <t xml:space="preserve">Предполагаемое предприятие-
изготовитель
продукции
</t>
  </si>
  <si>
    <t>Начальник ОЗиСЛ</t>
  </si>
  <si>
    <t>С. В. Вяткин</t>
  </si>
  <si>
    <t>шт.</t>
  </si>
  <si>
    <t>"_____" _______________2016 г.</t>
  </si>
  <si>
    <t>Директор филиала "Березовский"</t>
  </si>
  <si>
    <t>ООО "Юнипро Инжиниринг"</t>
  </si>
  <si>
    <t xml:space="preserve">____________Д.Д. Кузаков                                                                                                            </t>
  </si>
  <si>
    <t>Ведущий инженер-технолог
отдела ОТМО филиал "Березовкий" ООО "Юнипро Инжиниринг" С. В. Вяткин
Тел.8-962-066-89-99</t>
  </si>
  <si>
    <t>Н.Н. Неволина</t>
  </si>
  <si>
    <t>А.Н. Харин</t>
  </si>
  <si>
    <t>Зам. Директора по капитальному строительству</t>
  </si>
  <si>
    <t>Зам. Начальника службы строительного надзора и технического надзора</t>
  </si>
  <si>
    <t>С.Л. Долматов</t>
  </si>
  <si>
    <t>Ведущий инженер-технолог ОТМО</t>
  </si>
  <si>
    <t>Ведущий инженер ОТМО</t>
  </si>
  <si>
    <t>Начальник ОТМО</t>
  </si>
  <si>
    <t>С.А. Карбышев</t>
  </si>
  <si>
    <t>М.Ю. Валишина</t>
  </si>
  <si>
    <t xml:space="preserve">Труба 25x2 </t>
  </si>
  <si>
    <t xml:space="preserve">Труба 108x4 </t>
  </si>
  <si>
    <t xml:space="preserve">Труба Ц-20х2,8 </t>
  </si>
  <si>
    <t xml:space="preserve">Труба 57x2,5 </t>
  </si>
  <si>
    <t>Кран шаровой стандартнопроходной DN150, РN1,6 МПа, ручной</t>
  </si>
  <si>
    <t>Кран шаровый DN20 PN25</t>
  </si>
  <si>
    <t>Кран шаровый DN65 PN25</t>
  </si>
  <si>
    <t>Заглушка 108x4</t>
  </si>
  <si>
    <t>Прокладка А-200-10</t>
  </si>
  <si>
    <t>Колено гнутое 90° 25x2-100x100-357-4,0</t>
  </si>
  <si>
    <t xml:space="preserve">Швеллер 16П </t>
  </si>
  <si>
    <t>Швеллер 10П</t>
  </si>
  <si>
    <t>Швеллер 12П</t>
  </si>
  <si>
    <t xml:space="preserve">Лист Б-ПН-НО 6 </t>
  </si>
  <si>
    <t xml:space="preserve">Уголок 63x63x5 </t>
  </si>
  <si>
    <t xml:space="preserve">Круг10-В2 </t>
  </si>
  <si>
    <t>Затвор дисковый поворотный DN150 PN1,6 МПа, ручной с редуктором, межфланцевый</t>
  </si>
  <si>
    <t>ТУ 14-3-190-2004</t>
  </si>
  <si>
    <t>Broen Ballomax КШТ 60.002.150</t>
  </si>
  <si>
    <t>Broen Ballomax КШТ 60.002.020</t>
  </si>
  <si>
    <t>LD КШЦП Energy 020.025.03</t>
  </si>
  <si>
    <t>ADL Бивал КШТ 11/12.100.25 С/С</t>
  </si>
  <si>
    <t>ГОСТ 17379-2001</t>
  </si>
  <si>
    <t>ГОСТ 19903-74</t>
  </si>
  <si>
    <t>ADL Гранвэл ЗП ВЛ FL(W) 5 150 MDV E 1.6 МПа</t>
  </si>
  <si>
    <t>СтЗпсГОСТ 1050-2013</t>
  </si>
  <si>
    <t>Паронит ВАТИ-22 ТО 2575-232-00149363-2 003</t>
  </si>
  <si>
    <t>С245 Г0СТ27772-88</t>
  </si>
  <si>
    <t>LD КШЦП Energy 065.025.03</t>
  </si>
  <si>
    <t>08кпГ0СТ 1050-2013</t>
  </si>
  <si>
    <t>ГОСТ3262-75</t>
  </si>
  <si>
    <t>Сборный</t>
  </si>
  <si>
    <t>м²</t>
  </si>
  <si>
    <t>С245ГОСТ27772-88</t>
  </si>
  <si>
    <t>Г0СТ8509-93</t>
  </si>
  <si>
    <t>СтЗсп2 Г0СТ535-2005</t>
  </si>
  <si>
    <t>ГОСТ2590-2006</t>
  </si>
  <si>
    <r>
      <rPr>
        <sz val="16"/>
        <rFont val="Times New Roman"/>
        <family val="1"/>
        <charset val="204"/>
      </rPr>
      <t>20 ГОСТ 1050-2013</t>
    </r>
  </si>
  <si>
    <r>
      <rPr>
        <sz val="16"/>
        <rFont val="Times New Roman"/>
        <family val="1"/>
        <charset val="204"/>
      </rPr>
      <t>ВСтЗспГОСТ 380-2005</t>
    </r>
  </si>
  <si>
    <r>
      <rPr>
        <sz val="16"/>
        <rFont val="Times New Roman"/>
        <family val="1"/>
        <charset val="204"/>
      </rPr>
      <t>ГОСТ 10704-91</t>
    </r>
  </si>
  <si>
    <r>
      <rPr>
        <sz val="16"/>
        <rFont val="Times New Roman"/>
        <family val="1"/>
        <charset val="204"/>
      </rPr>
      <t>С245ГОСТ27772-88</t>
    </r>
  </si>
  <si>
    <r>
      <rPr>
        <sz val="16"/>
        <rFont val="Times New Roman"/>
        <family val="1"/>
        <charset val="204"/>
      </rPr>
      <t>В-СтЗпс ГОСТ 10705-80</t>
    </r>
  </si>
  <si>
    <r>
      <rPr>
        <sz val="16"/>
        <rFont val="Times New Roman"/>
        <family val="1"/>
        <charset val="204"/>
      </rPr>
      <t>09Г2С ТУ 14-3-1128-2000</t>
    </r>
  </si>
  <si>
    <r>
      <rPr>
        <sz val="16"/>
        <rFont val="Times New Roman"/>
        <family val="1"/>
        <charset val="204"/>
      </rPr>
      <t>Сборный</t>
    </r>
  </si>
  <si>
    <r>
      <rPr>
        <sz val="16"/>
        <rFont val="Times New Roman"/>
        <family val="1"/>
        <charset val="204"/>
      </rPr>
      <t>Кран шаровой стандартнопроходной DN20, PN1,6 МПа, ручной</t>
    </r>
  </si>
  <si>
    <r>
      <rPr>
        <sz val="16"/>
        <rFont val="Times New Roman"/>
        <family val="1"/>
        <charset val="204"/>
      </rPr>
      <t>Кран шаровой DN100 PN2,5Mna, ручной, под приварку</t>
    </r>
  </si>
  <si>
    <r>
      <rPr>
        <sz val="16"/>
        <rFont val="Times New Roman"/>
        <family val="1"/>
        <charset val="204"/>
      </rPr>
      <t>LD Ш.Ц.П.050.040.02</t>
    </r>
  </si>
  <si>
    <r>
      <rPr>
        <sz val="16"/>
        <rFont val="Times New Roman"/>
        <family val="1"/>
        <charset val="204"/>
      </rPr>
      <t>ГОСТ 15180-86</t>
    </r>
  </si>
  <si>
    <r>
      <rPr>
        <sz val="16"/>
        <rFont val="Times New Roman"/>
        <family val="1"/>
        <charset val="204"/>
      </rPr>
      <t>Прокладка А-250-10</t>
    </r>
  </si>
  <si>
    <r>
      <rPr>
        <sz val="16"/>
        <rFont val="Times New Roman"/>
        <family val="1"/>
        <charset val="204"/>
      </rPr>
      <t>Паронит ВАТИ-22 ТУ 2575-232-00149363-2 003</t>
    </r>
  </si>
  <si>
    <r>
      <rPr>
        <sz val="16"/>
        <rFont val="Times New Roman"/>
        <family val="1"/>
        <charset val="204"/>
      </rPr>
      <t>ОСТ34 10.750-97</t>
    </r>
  </si>
  <si>
    <r>
      <rPr>
        <sz val="16"/>
        <rFont val="Times New Roman"/>
        <family val="1"/>
        <charset val="204"/>
      </rPr>
      <t>ГОСТ 8240-97</t>
    </r>
  </si>
  <si>
    <r>
      <rPr>
        <sz val="16"/>
        <rFont val="Times New Roman"/>
        <family val="1"/>
        <charset val="204"/>
      </rPr>
      <t>Г0СТ8240-97</t>
    </r>
  </si>
  <si>
    <r>
      <rPr>
        <sz val="16"/>
        <rFont val="Times New Roman"/>
        <family val="1"/>
        <charset val="204"/>
      </rPr>
      <t>ЛистБ-ПН-НО 8x300x600</t>
    </r>
  </si>
  <si>
    <r>
      <rPr>
        <sz val="16"/>
        <rFont val="Times New Roman"/>
        <family val="1"/>
        <charset val="204"/>
      </rPr>
      <t>ГОСТ 19903-74</t>
    </r>
  </si>
  <si>
    <r>
      <rPr>
        <sz val="16"/>
        <rFont val="Times New Roman"/>
        <family val="1"/>
        <charset val="204"/>
      </rPr>
      <t>ЛистБ-ПН-НО 8x250x250</t>
    </r>
  </si>
  <si>
    <t>Подготовка к осенне-зимнему периоду 180-16К/ПИР-ТХ л.5-9.16</t>
  </si>
  <si>
    <t>Заявка-спецификация № _41_от 28.07.2016г.</t>
  </si>
  <si>
    <t xml:space="preserve">Отдел тепломеханического оборудования </t>
  </si>
  <si>
    <t>Ликвидация последствий аварий на энергоблоке №3 на базе ПСУ-800 филиала "Березовская ГРЭС" ПАО "Юнипро"</t>
  </si>
  <si>
    <t>5,25 т</t>
  </si>
  <si>
    <t>1,474 т</t>
  </si>
  <si>
    <t>3,3805 т</t>
  </si>
  <si>
    <t>0,18 т ВГП</t>
  </si>
  <si>
    <t>6,425 т</t>
  </si>
  <si>
    <t>0,115 т</t>
  </si>
  <si>
    <t>4,624 т</t>
  </si>
  <si>
    <t>0,354 т Ст3пс5</t>
  </si>
  <si>
    <t>1,864 т Ст3сп/пс</t>
  </si>
  <si>
    <t>1,13 т Ст3сп/пс</t>
  </si>
  <si>
    <t xml:space="preserve">6 шт </t>
  </si>
  <si>
    <t>Кран шаровый DN50 PN40, ручной, под приварку</t>
  </si>
  <si>
    <t>9,856 кг 09Г2С</t>
  </si>
  <si>
    <t>2 шт (не указана сталь)</t>
  </si>
  <si>
    <t>153 шт., Колено 90-25х2-100х100-357-4,0 09Г2С</t>
  </si>
  <si>
    <t xml:space="preserve">Цена ед. тн, 
без НДС
в руб.
</t>
  </si>
  <si>
    <t>08.2016</t>
  </si>
  <si>
    <t>в наличии</t>
  </si>
  <si>
    <t>тн</t>
  </si>
  <si>
    <t>Количество</t>
  </si>
  <si>
    <t xml:space="preserve"> ООО "Водолей", ООО "ЦСиО Теплофф"</t>
  </si>
  <si>
    <t xml:space="preserve">тн. </t>
  </si>
  <si>
    <t>Обозначение документа</t>
  </si>
  <si>
    <t>Л.А. Веселова</t>
  </si>
  <si>
    <t>К.Э. Вайцекаускас</t>
  </si>
  <si>
    <t>черт.180-16К/ПИР-КМ4 ЗАО"КОТЭС"</t>
  </si>
  <si>
    <t>Заявка-спецификация №97 от 11.10.2016.</t>
  </si>
  <si>
    <t>Начальник отдела контроллинга</t>
  </si>
  <si>
    <t>А.Н. Богомолова</t>
  </si>
  <si>
    <t>Двутавр стальной горячекатаный с параллельными гранями полок 30Ш1 (по СТО АСЧМ 20-93)</t>
  </si>
  <si>
    <t>С245 ГОСТ 27772-2015</t>
  </si>
  <si>
    <t>Швеллер стальной горячекатаный 30П (по ГОСТ 8240-97)</t>
  </si>
  <si>
    <t>Швеллер стальной горячекатаный 16П (по ГОСТ 8240-97)</t>
  </si>
  <si>
    <t>Уголок стальной горячекатаный равнополочный 90х6 (по ГОСТ 8509-93)</t>
  </si>
  <si>
    <t>Уголок стальной горячекатаный равнополочный 75х6 (по ГОСТ 8509-93)</t>
  </si>
  <si>
    <t>Профиль стальной листовой гнутый с трапециевидными гофрами Н60-845-0,8 (по ГОСТ 24045-2010) (см. п.1 спецификации)</t>
  </si>
  <si>
    <t>ОСТ 34 13.016-88</t>
  </si>
  <si>
    <t>ОСТ 34 13.017-88</t>
  </si>
  <si>
    <t>Комбинированная заклепка ЗК-4,8-8</t>
  </si>
  <si>
    <t>шт</t>
  </si>
  <si>
    <t xml:space="preserve">Самосверлящий шуруп Е-VS BOHR 5 19 5,5х32 </t>
  </si>
  <si>
    <t xml:space="preserve">Самонарезающий болт БС 6х25 МР </t>
  </si>
  <si>
    <t>Ремонтно-восстановительные работы блока №3 филиала "Березовская ГРЭС" ПАО "Юнипро" (Металлоконструкции временного покрытия в рядах Д-Е осях 16-19 на отм. +117.00м)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</si>
</sst>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р_._-;\-* #,##0.00_р_._-;_-* &quot;-&quot;??_р_._-;_-@_-"/>
    <numFmt numFmtId="165" formatCode="_-* #,##0_р_._-;\-* #,##0_р_._-;_-* &quot;-&quot;??_р_._-;_-@_-"/>
    <numFmt numFmtId="166" formatCode="0.000"/>
    <numFmt numFmtId="167" formatCode="#,##0.000"/>
  </numFmts>
  <fonts count="25" x14ac:knownFonts="1">
    <font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4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6"/>
      <name val="Times New Roman"/>
      <family val="1"/>
      <charset val="204"/>
    </font>
    <font>
      <b/>
      <u/>
      <sz val="16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8"/>
      <color theme="1"/>
      <name val="Arial"/>
      <family val="2"/>
      <charset val="204"/>
    </font>
    <font>
      <b/>
      <u/>
      <sz val="18"/>
      <name val="Times New Roman"/>
      <family val="1"/>
      <charset val="204"/>
    </font>
    <font>
      <sz val="16"/>
      <name val="Times New Roman"/>
      <family val="1"/>
      <charset val="204"/>
    </font>
    <font>
      <b/>
      <sz val="18"/>
      <name val="Times New Roman"/>
      <family val="1"/>
      <charset val="204"/>
    </font>
    <font>
      <sz val="18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Arial"/>
      <family val="2"/>
      <charset val="204"/>
    </font>
    <font>
      <b/>
      <sz val="20"/>
      <name val="Times New Roman"/>
      <family val="1"/>
      <charset val="204"/>
    </font>
    <font>
      <sz val="12"/>
      <color rgb="FF333333"/>
      <name val="Times New Roman"/>
      <family val="1"/>
      <charset val="204"/>
    </font>
    <font>
      <b/>
      <sz val="16"/>
      <color rgb="FF333333"/>
      <name val="Times New Roman"/>
      <family val="1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4"/>
      <name val="Times New Roman"/>
      <family val="1"/>
      <charset val="204"/>
    </font>
    <font>
      <sz val="18"/>
      <name val="Times New Roman"/>
      <family val="1"/>
      <charset val="204"/>
    </font>
    <font>
      <b/>
      <sz val="18"/>
      <name val="Calibri"/>
      <family val="2"/>
      <charset val="204"/>
      <scheme val="minor"/>
    </font>
    <font>
      <sz val="1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8" fillId="0" borderId="0"/>
    <xf numFmtId="0" fontId="20" fillId="0" borderId="0"/>
    <xf numFmtId="0" fontId="19" fillId="0" borderId="0"/>
  </cellStyleXfs>
  <cellXfs count="18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Fill="1" applyBorder="1" applyAlignment="1">
      <alignment vertical="center" wrapText="1"/>
    </xf>
    <xf numFmtId="0" fontId="3" fillId="0" borderId="0" xfId="0" applyFont="1" applyBorder="1" applyAlignment="1">
      <alignment wrapText="1"/>
    </xf>
    <xf numFmtId="0" fontId="4" fillId="0" borderId="0" xfId="0" applyFont="1" applyFill="1" applyBorder="1" applyAlignment="1">
      <alignment vertical="top" wrapText="1"/>
    </xf>
    <xf numFmtId="14" fontId="4" fillId="0" borderId="0" xfId="0" applyNumberFormat="1" applyFont="1" applyFill="1" applyBorder="1" applyAlignment="1">
      <alignment vertical="top" wrapText="1"/>
    </xf>
    <xf numFmtId="14" fontId="1" fillId="0" borderId="0" xfId="0" applyNumberFormat="1" applyFont="1"/>
    <xf numFmtId="0" fontId="8" fillId="0" borderId="0" xfId="0" applyFont="1" applyAlignment="1">
      <alignment vertical="center"/>
    </xf>
    <xf numFmtId="0" fontId="5" fillId="0" borderId="0" xfId="0" applyFont="1" applyFill="1" applyBorder="1" applyAlignment="1">
      <alignment vertical="center" wrapText="1"/>
    </xf>
    <xf numFmtId="0" fontId="10" fillId="0" borderId="0" xfId="0" applyFont="1" applyBorder="1" applyAlignment="1">
      <alignment wrapText="1"/>
    </xf>
    <xf numFmtId="0" fontId="10" fillId="0" borderId="0" xfId="0" applyFont="1"/>
    <xf numFmtId="0" fontId="5" fillId="0" borderId="0" xfId="0" applyFont="1" applyFill="1" applyBorder="1" applyAlignment="1">
      <alignment vertical="top" wrapText="1"/>
    </xf>
    <xf numFmtId="14" fontId="5" fillId="0" borderId="0" xfId="0" applyNumberFormat="1" applyFont="1" applyFill="1" applyBorder="1" applyAlignment="1">
      <alignment vertical="top" wrapText="1"/>
    </xf>
    <xf numFmtId="0" fontId="12" fillId="0" borderId="0" xfId="0" applyFont="1" applyAlignment="1"/>
    <xf numFmtId="0" fontId="5" fillId="0" borderId="0" xfId="0" applyFont="1" applyFill="1" applyBorder="1" applyAlignment="1">
      <alignment horizontal="center" vertical="top" wrapText="1"/>
    </xf>
    <xf numFmtId="0" fontId="11" fillId="0" borderId="0" xfId="0" applyFont="1" applyFill="1" applyBorder="1" applyAlignment="1">
      <alignment horizontal="left" wrapText="1"/>
    </xf>
    <xf numFmtId="0" fontId="13" fillId="0" borderId="0" xfId="0" applyFont="1"/>
    <xf numFmtId="0" fontId="14" fillId="0" borderId="0" xfId="0" applyFont="1"/>
    <xf numFmtId="0" fontId="11" fillId="0" borderId="0" xfId="0" applyFont="1" applyAlignment="1"/>
    <xf numFmtId="0" fontId="11" fillId="0" borderId="0" xfId="0" applyFont="1" applyAlignment="1">
      <alignment horizontal="center"/>
    </xf>
    <xf numFmtId="14" fontId="10" fillId="0" borderId="0" xfId="0" applyNumberFormat="1" applyFont="1"/>
    <xf numFmtId="0" fontId="5" fillId="0" borderId="3" xfId="0" applyFont="1" applyBorder="1" applyAlignment="1">
      <alignment wrapText="1"/>
    </xf>
    <xf numFmtId="0" fontId="5" fillId="0" borderId="4" xfId="0" applyFont="1" applyBorder="1" applyAlignment="1">
      <alignment wrapText="1"/>
    </xf>
    <xf numFmtId="0" fontId="10" fillId="0" borderId="0" xfId="0" applyFont="1" applyBorder="1" applyAlignment="1">
      <alignment vertical="center" wrapText="1"/>
    </xf>
    <xf numFmtId="0" fontId="14" fillId="0" borderId="0" xfId="0" applyFont="1" applyAlignment="1">
      <alignment horizontal="center"/>
    </xf>
    <xf numFmtId="0" fontId="14" fillId="0" borderId="0" xfId="0" applyFont="1" applyBorder="1" applyAlignment="1">
      <alignment horizontal="center"/>
    </xf>
    <xf numFmtId="0" fontId="14" fillId="0" borderId="0" xfId="0" applyFont="1" applyBorder="1"/>
    <xf numFmtId="0" fontId="10" fillId="0" borderId="0" xfId="0" applyFont="1" applyBorder="1"/>
    <xf numFmtId="0" fontId="15" fillId="0" borderId="0" xfId="0" applyFont="1" applyAlignment="1">
      <alignment horizontal="center"/>
    </xf>
    <xf numFmtId="0" fontId="16" fillId="0" borderId="0" xfId="0" applyFont="1" applyAlignment="1">
      <alignment vertical="center"/>
    </xf>
    <xf numFmtId="0" fontId="4" fillId="2" borderId="7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5" fillId="0" borderId="5" xfId="0" applyNumberFormat="1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10" fillId="0" borderId="5" xfId="0" applyNumberFormat="1" applyFont="1" applyFill="1" applyBorder="1" applyAlignment="1">
      <alignment horizontal="center" vertical="center"/>
    </xf>
    <xf numFmtId="0" fontId="10" fillId="0" borderId="5" xfId="0" applyFont="1" applyBorder="1" applyAlignment="1">
      <alignment horizontal="left" vertical="center"/>
    </xf>
    <xf numFmtId="0" fontId="10" fillId="0" borderId="5" xfId="1" applyFont="1" applyBorder="1" applyAlignment="1">
      <alignment horizontal="center" vertical="center"/>
    </xf>
    <xf numFmtId="0" fontId="10" fillId="0" borderId="5" xfId="1" applyNumberFormat="1" applyFont="1" applyFill="1" applyBorder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0" fontId="10" fillId="0" borderId="5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10" fillId="0" borderId="5" xfId="1" applyFont="1" applyBorder="1" applyAlignment="1">
      <alignment horizontal="left" vertical="center"/>
    </xf>
    <xf numFmtId="0" fontId="1" fillId="0" borderId="5" xfId="0" applyFont="1" applyBorder="1"/>
    <xf numFmtId="0" fontId="3" fillId="3" borderId="5" xfId="0" applyFont="1" applyFill="1" applyBorder="1" applyAlignment="1">
      <alignment horizontal="center" vertical="center"/>
    </xf>
    <xf numFmtId="0" fontId="1" fillId="3" borderId="5" xfId="0" applyFont="1" applyFill="1" applyBorder="1"/>
    <xf numFmtId="0" fontId="10" fillId="3" borderId="5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/>
    </xf>
    <xf numFmtId="2" fontId="3" fillId="3" borderId="5" xfId="0" applyNumberFormat="1" applyFont="1" applyFill="1" applyBorder="1" applyAlignment="1">
      <alignment horizontal="center" vertical="center" wrapText="1"/>
    </xf>
    <xf numFmtId="3" fontId="5" fillId="3" borderId="5" xfId="0" applyNumberFormat="1" applyFont="1" applyFill="1" applyBorder="1" applyAlignment="1">
      <alignment horizontal="center" vertical="center"/>
    </xf>
    <xf numFmtId="165" fontId="5" fillId="3" borderId="5" xfId="0" applyNumberFormat="1" applyFont="1" applyFill="1" applyBorder="1" applyAlignment="1">
      <alignment horizontal="center" vertical="center"/>
    </xf>
    <xf numFmtId="0" fontId="5" fillId="3" borderId="5" xfId="0" applyNumberFormat="1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left" vertical="center"/>
    </xf>
    <xf numFmtId="0" fontId="3" fillId="3" borderId="5" xfId="0" applyFont="1" applyFill="1" applyBorder="1" applyAlignment="1">
      <alignment horizontal="center" vertical="center" wrapText="1"/>
    </xf>
    <xf numFmtId="0" fontId="10" fillId="3" borderId="5" xfId="1" applyFont="1" applyFill="1" applyBorder="1" applyAlignment="1">
      <alignment horizontal="center" vertical="center" wrapText="1"/>
    </xf>
    <xf numFmtId="0" fontId="10" fillId="3" borderId="5" xfId="1" applyFont="1" applyFill="1" applyBorder="1" applyAlignment="1">
      <alignment horizontal="center" vertical="center"/>
    </xf>
    <xf numFmtId="3" fontId="5" fillId="3" borderId="5" xfId="0" applyNumberFormat="1" applyFont="1" applyFill="1" applyBorder="1" applyAlignment="1">
      <alignment horizontal="left" vertical="center"/>
    </xf>
    <xf numFmtId="0" fontId="10" fillId="3" borderId="5" xfId="1" applyFont="1" applyFill="1" applyBorder="1" applyAlignment="1">
      <alignment horizontal="left" vertical="center"/>
    </xf>
    <xf numFmtId="0" fontId="5" fillId="3" borderId="5" xfId="0" applyNumberFormat="1" applyFont="1" applyFill="1" applyBorder="1" applyAlignment="1">
      <alignment horizontal="left" vertical="center"/>
    </xf>
    <xf numFmtId="0" fontId="3" fillId="3" borderId="5" xfId="0" applyFont="1" applyFill="1" applyBorder="1" applyAlignment="1">
      <alignment horizontal="left" vertical="center"/>
    </xf>
    <xf numFmtId="0" fontId="1" fillId="3" borderId="5" xfId="0" applyFont="1" applyFill="1" applyBorder="1" applyAlignment="1">
      <alignment horizontal="left"/>
    </xf>
    <xf numFmtId="0" fontId="10" fillId="3" borderId="5" xfId="0" applyFont="1" applyFill="1" applyBorder="1" applyAlignment="1">
      <alignment horizontal="left" vertical="center" wrapText="1"/>
    </xf>
    <xf numFmtId="165" fontId="5" fillId="3" borderId="5" xfId="0" applyNumberFormat="1" applyFont="1" applyFill="1" applyBorder="1" applyAlignment="1">
      <alignment horizontal="left" vertical="center"/>
    </xf>
    <xf numFmtId="3" fontId="5" fillId="3" borderId="6" xfId="0" applyNumberFormat="1" applyFont="1" applyFill="1" applyBorder="1" applyAlignment="1">
      <alignment vertical="center" wrapText="1"/>
    </xf>
    <xf numFmtId="3" fontId="5" fillId="3" borderId="8" xfId="0" applyNumberFormat="1" applyFont="1" applyFill="1" applyBorder="1" applyAlignment="1">
      <alignment vertical="center" wrapText="1"/>
    </xf>
    <xf numFmtId="4" fontId="5" fillId="0" borderId="5" xfId="0" applyNumberFormat="1" applyFont="1" applyFill="1" applyBorder="1" applyAlignment="1">
      <alignment horizontal="center" vertical="center"/>
    </xf>
    <xf numFmtId="164" fontId="5" fillId="0" borderId="5" xfId="0" applyNumberFormat="1" applyFont="1" applyFill="1" applyBorder="1" applyAlignment="1">
      <alignment horizontal="center" vertical="center"/>
    </xf>
    <xf numFmtId="49" fontId="5" fillId="0" borderId="6" xfId="0" applyNumberFormat="1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 wrapText="1"/>
    </xf>
    <xf numFmtId="14" fontId="4" fillId="2" borderId="7" xfId="0" applyNumberFormat="1" applyFont="1" applyFill="1" applyBorder="1" applyAlignment="1">
      <alignment horizontal="center" vertical="center" wrapText="1"/>
    </xf>
    <xf numFmtId="2" fontId="5" fillId="3" borderId="3" xfId="0" applyNumberFormat="1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1" fillId="3" borderId="3" xfId="0" applyFont="1" applyFill="1" applyBorder="1"/>
    <xf numFmtId="0" fontId="10" fillId="3" borderId="3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/>
    </xf>
    <xf numFmtId="2" fontId="3" fillId="3" borderId="3" xfId="0" applyNumberFormat="1" applyFont="1" applyFill="1" applyBorder="1" applyAlignment="1">
      <alignment horizontal="center" vertical="center" wrapText="1"/>
    </xf>
    <xf numFmtId="3" fontId="5" fillId="3" borderId="3" xfId="0" applyNumberFormat="1" applyFont="1" applyFill="1" applyBorder="1" applyAlignment="1">
      <alignment horizontal="center" vertical="center"/>
    </xf>
    <xf numFmtId="165" fontId="5" fillId="3" borderId="3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9" fontId="3" fillId="0" borderId="10" xfId="0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1" fillId="0" borderId="13" xfId="0" applyFont="1" applyBorder="1"/>
    <xf numFmtId="0" fontId="10" fillId="0" borderId="13" xfId="0" applyFont="1" applyFill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13" xfId="0" applyNumberFormat="1" applyFont="1" applyFill="1" applyBorder="1" applyAlignment="1">
      <alignment horizontal="center" vertical="center"/>
    </xf>
    <xf numFmtId="3" fontId="10" fillId="0" borderId="11" xfId="0" applyNumberFormat="1" applyFont="1" applyBorder="1" applyAlignment="1">
      <alignment horizontal="center" vertical="center"/>
    </xf>
    <xf numFmtId="3" fontId="5" fillId="0" borderId="12" xfId="0" applyNumberFormat="1" applyFont="1" applyBorder="1" applyAlignment="1">
      <alignment horizontal="center" vertical="center"/>
    </xf>
    <xf numFmtId="0" fontId="10" fillId="3" borderId="3" xfId="0" applyFont="1" applyFill="1" applyBorder="1" applyAlignment="1">
      <alignment horizontal="left" vertical="center"/>
    </xf>
    <xf numFmtId="0" fontId="10" fillId="0" borderId="5" xfId="0" applyFont="1" applyBorder="1" applyAlignment="1">
      <alignment horizontal="left" vertical="center" wrapText="1"/>
    </xf>
    <xf numFmtId="0" fontId="3" fillId="3" borderId="5" xfId="0" applyFont="1" applyFill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10" fillId="0" borderId="13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center" vertical="center" wrapText="1"/>
    </xf>
    <xf numFmtId="0" fontId="10" fillId="0" borderId="0" xfId="0" applyFont="1" applyBorder="1" applyAlignment="1">
      <alignment wrapText="1"/>
    </xf>
    <xf numFmtId="164" fontId="5" fillId="0" borderId="13" xfId="0" applyNumberFormat="1" applyFont="1" applyFill="1" applyBorder="1" applyAlignment="1">
      <alignment horizontal="center" vertical="center"/>
    </xf>
    <xf numFmtId="0" fontId="17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10" fillId="3" borderId="13" xfId="0" applyFont="1" applyFill="1" applyBorder="1" applyAlignment="1">
      <alignment horizontal="center" vertical="center"/>
    </xf>
    <xf numFmtId="166" fontId="3" fillId="3" borderId="3" xfId="0" applyNumberFormat="1" applyFont="1" applyFill="1" applyBorder="1" applyAlignment="1">
      <alignment horizontal="center" vertical="center" wrapText="1"/>
    </xf>
    <xf numFmtId="166" fontId="10" fillId="3" borderId="5" xfId="0" applyNumberFormat="1" applyFont="1" applyFill="1" applyBorder="1" applyAlignment="1">
      <alignment horizontal="center" vertical="center"/>
    </xf>
    <xf numFmtId="166" fontId="3" fillId="3" borderId="5" xfId="0" applyNumberFormat="1" applyFont="1" applyFill="1" applyBorder="1" applyAlignment="1">
      <alignment horizontal="center" vertical="center" wrapText="1"/>
    </xf>
    <xf numFmtId="0" fontId="1" fillId="0" borderId="0" xfId="0" applyFont="1" applyBorder="1"/>
    <xf numFmtId="0" fontId="0" fillId="0" borderId="0" xfId="0" applyBorder="1"/>
    <xf numFmtId="0" fontId="2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14" fontId="14" fillId="0" borderId="0" xfId="0" applyNumberFormat="1" applyFont="1"/>
    <xf numFmtId="0" fontId="13" fillId="0" borderId="0" xfId="0" applyFont="1" applyBorder="1"/>
    <xf numFmtId="0" fontId="21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vertical="center"/>
    </xf>
    <xf numFmtId="0" fontId="11" fillId="0" borderId="17" xfId="0" applyFont="1" applyBorder="1" applyAlignment="1"/>
    <xf numFmtId="0" fontId="11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 applyFill="1" applyBorder="1" applyAlignment="1">
      <alignment vertical="center" wrapText="1"/>
    </xf>
    <xf numFmtId="0" fontId="22" fillId="0" borderId="0" xfId="0" applyFont="1" applyBorder="1" applyAlignment="1">
      <alignment wrapText="1"/>
    </xf>
    <xf numFmtId="0" fontId="22" fillId="0" borderId="0" xfId="0" applyFont="1"/>
    <xf numFmtId="0" fontId="11" fillId="0" borderId="0" xfId="0" applyFont="1" applyFill="1" applyBorder="1" applyAlignment="1">
      <alignment vertical="top" wrapText="1"/>
    </xf>
    <xf numFmtId="14" fontId="11" fillId="0" borderId="0" xfId="0" applyNumberFormat="1" applyFont="1" applyFill="1" applyBorder="1" applyAlignment="1">
      <alignment vertical="top" wrapText="1"/>
    </xf>
    <xf numFmtId="0" fontId="12" fillId="0" borderId="0" xfId="0" applyFont="1"/>
    <xf numFmtId="0" fontId="11" fillId="2" borderId="9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top" wrapText="1"/>
    </xf>
    <xf numFmtId="14" fontId="11" fillId="2" borderId="7" xfId="0" applyNumberFormat="1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3" fillId="0" borderId="5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left" vertical="center" wrapText="1"/>
    </xf>
    <xf numFmtId="0" fontId="24" fillId="0" borderId="5" xfId="0" applyFont="1" applyBorder="1"/>
    <xf numFmtId="0" fontId="22" fillId="0" borderId="5" xfId="0" applyFont="1" applyFill="1" applyBorder="1" applyAlignment="1">
      <alignment horizontal="center" vertical="center" wrapText="1"/>
    </xf>
    <xf numFmtId="4" fontId="11" fillId="0" borderId="5" xfId="0" applyNumberFormat="1" applyFont="1" applyFill="1" applyBorder="1" applyAlignment="1">
      <alignment horizontal="center" vertical="center" wrapText="1"/>
    </xf>
    <xf numFmtId="4" fontId="11" fillId="0" borderId="5" xfId="0" applyNumberFormat="1" applyFont="1" applyFill="1" applyBorder="1" applyAlignment="1">
      <alignment horizontal="center" vertical="center"/>
    </xf>
    <xf numFmtId="164" fontId="11" fillId="0" borderId="5" xfId="0" applyNumberFormat="1" applyFont="1" applyFill="1" applyBorder="1" applyAlignment="1">
      <alignment horizontal="center" vertical="center"/>
    </xf>
    <xf numFmtId="166" fontId="11" fillId="0" borderId="5" xfId="0" applyNumberFormat="1" applyFont="1" applyBorder="1" applyAlignment="1">
      <alignment horizontal="center" vertical="center" wrapText="1"/>
    </xf>
    <xf numFmtId="3" fontId="22" fillId="0" borderId="5" xfId="0" applyNumberFormat="1" applyFont="1" applyBorder="1" applyAlignment="1">
      <alignment horizontal="center" vertical="center"/>
    </xf>
    <xf numFmtId="4" fontId="11" fillId="0" borderId="5" xfId="0" applyNumberFormat="1" applyFont="1" applyBorder="1" applyAlignment="1">
      <alignment horizontal="center" vertical="center"/>
    </xf>
    <xf numFmtId="14" fontId="22" fillId="0" borderId="5" xfId="0" applyNumberFormat="1" applyFont="1" applyBorder="1"/>
    <xf numFmtId="0" fontId="22" fillId="0" borderId="5" xfId="0" applyFont="1" applyBorder="1"/>
    <xf numFmtId="0" fontId="24" fillId="0" borderId="0" xfId="0" applyFont="1" applyAlignment="1">
      <alignment horizontal="center"/>
    </xf>
    <xf numFmtId="0" fontId="24" fillId="0" borderId="0" xfId="0" applyFont="1"/>
    <xf numFmtId="14" fontId="24" fillId="0" borderId="0" xfId="0" applyNumberFormat="1" applyFont="1"/>
    <xf numFmtId="0" fontId="22" fillId="0" borderId="0" xfId="0" applyFont="1" applyBorder="1" applyAlignment="1">
      <alignment horizontal="center"/>
    </xf>
    <xf numFmtId="167" fontId="11" fillId="0" borderId="5" xfId="0" applyNumberFormat="1" applyFont="1" applyFill="1" applyBorder="1" applyAlignment="1">
      <alignment horizontal="center" vertical="center"/>
    </xf>
    <xf numFmtId="3" fontId="11" fillId="0" borderId="5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left" vertical="center" wrapText="1"/>
    </xf>
    <xf numFmtId="0" fontId="11" fillId="0" borderId="0" xfId="0" applyFont="1" applyAlignment="1">
      <alignment horizontal="right"/>
    </xf>
    <xf numFmtId="0" fontId="11" fillId="0" borderId="0" xfId="0" applyFont="1" applyFill="1" applyBorder="1" applyAlignment="1">
      <alignment horizontal="left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wrapText="1"/>
    </xf>
    <xf numFmtId="0" fontId="11" fillId="0" borderId="0" xfId="0" applyFont="1" applyBorder="1" applyAlignment="1">
      <alignment horizontal="left" wrapText="1"/>
    </xf>
    <xf numFmtId="0" fontId="11" fillId="0" borderId="5" xfId="0" applyFont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center" vertical="top" wrapText="1"/>
    </xf>
    <xf numFmtId="0" fontId="21" fillId="0" borderId="0" xfId="0" applyFont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left" wrapText="1"/>
    </xf>
    <xf numFmtId="0" fontId="11" fillId="0" borderId="2" xfId="0" applyFont="1" applyBorder="1" applyAlignment="1">
      <alignment wrapText="1"/>
    </xf>
    <xf numFmtId="0" fontId="11" fillId="0" borderId="15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wrapText="1"/>
    </xf>
    <xf numFmtId="0" fontId="4" fillId="0" borderId="0" xfId="0" applyFont="1" applyBorder="1" applyAlignment="1">
      <alignment horizontal="left" wrapText="1"/>
    </xf>
    <xf numFmtId="0" fontId="10" fillId="0" borderId="0" xfId="0" applyFont="1" applyBorder="1" applyAlignment="1">
      <alignment wrapText="1"/>
    </xf>
    <xf numFmtId="0" fontId="4" fillId="0" borderId="2" xfId="0" applyFont="1" applyBorder="1" applyAlignment="1">
      <alignment wrapText="1"/>
    </xf>
    <xf numFmtId="0" fontId="5" fillId="0" borderId="0" xfId="0" applyFont="1" applyFill="1" applyBorder="1" applyAlignment="1">
      <alignment horizontal="center" vertical="top" wrapText="1"/>
    </xf>
    <xf numFmtId="0" fontId="11" fillId="0" borderId="0" xfId="0" applyFont="1" applyAlignment="1">
      <alignment horizontal="center"/>
    </xf>
    <xf numFmtId="0" fontId="5" fillId="0" borderId="14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17" fillId="0" borderId="16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</cellXfs>
  <cellStyles count="4">
    <cellStyle name="Обычный" xfId="0" builtinId="0"/>
    <cellStyle name="Обычный 2" xfId="1"/>
    <cellStyle name="Обычный 2 2" xfId="2"/>
    <cellStyle name="Обычный 4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AB32"/>
  <sheetViews>
    <sheetView tabSelected="1" showWhiteSpace="0" topLeftCell="A13" zoomScale="55" zoomScaleNormal="55" zoomScalePageLayoutView="60" workbookViewId="0">
      <selection activeCell="I19" sqref="I19"/>
    </sheetView>
  </sheetViews>
  <sheetFormatPr defaultColWidth="9.140625" defaultRowHeight="14.25" x14ac:dyDescent="0.2"/>
  <cols>
    <col min="1" max="1" width="8.7109375" style="26" customWidth="1"/>
    <col min="2" max="2" width="86.42578125" style="19" customWidth="1"/>
    <col min="3" max="3" width="26.42578125" style="19" customWidth="1"/>
    <col min="4" max="4" width="17.140625" style="19" customWidth="1"/>
    <col min="5" max="5" width="15.42578125" style="19" customWidth="1"/>
    <col min="6" max="6" width="50.5703125" style="19" customWidth="1"/>
    <col min="7" max="7" width="8.42578125" style="19" customWidth="1"/>
    <col min="8" max="8" width="19.85546875" style="19" customWidth="1"/>
    <col min="9" max="9" width="22.7109375" style="19" customWidth="1"/>
    <col min="10" max="10" width="25.5703125" style="19" customWidth="1"/>
    <col min="11" max="11" width="25.5703125" style="114" customWidth="1"/>
    <col min="12" max="12" width="32.5703125" style="19" customWidth="1"/>
    <col min="13" max="14" width="9.140625" style="19"/>
    <col min="15" max="15" width="11.140625" style="19" customWidth="1"/>
    <col min="16" max="16" width="11.28515625" style="19" customWidth="1"/>
    <col min="17" max="16384" width="9.140625" style="19"/>
  </cols>
  <sheetData>
    <row r="4" spans="1:28" ht="144" customHeight="1" x14ac:dyDescent="0.2"/>
    <row r="5" spans="1:28" ht="33" customHeight="1" x14ac:dyDescent="0.35">
      <c r="A5" s="122"/>
      <c r="B5" s="122"/>
      <c r="C5" s="123"/>
      <c r="D5" s="123"/>
      <c r="E5" s="123"/>
      <c r="F5" s="123"/>
      <c r="G5" s="123"/>
      <c r="H5" s="123"/>
      <c r="I5" s="124"/>
      <c r="J5" s="125"/>
      <c r="K5" s="126"/>
      <c r="L5" s="153"/>
      <c r="M5" s="153"/>
    </row>
    <row r="6" spans="1:28" ht="33.75" customHeight="1" x14ac:dyDescent="0.35">
      <c r="A6" s="122"/>
      <c r="B6" s="122"/>
      <c r="C6" s="123"/>
      <c r="D6" s="123"/>
      <c r="E6" s="123"/>
      <c r="F6" s="123"/>
      <c r="G6" s="123"/>
      <c r="H6" s="123"/>
      <c r="I6" s="124"/>
      <c r="J6" s="125"/>
      <c r="K6" s="126"/>
      <c r="L6" s="153"/>
      <c r="M6" s="153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</row>
    <row r="7" spans="1:28" ht="39" customHeight="1" x14ac:dyDescent="0.35">
      <c r="A7" s="158"/>
      <c r="B7" s="158"/>
      <c r="C7" s="158"/>
      <c r="D7" s="123"/>
      <c r="E7" s="123"/>
      <c r="F7" s="123"/>
      <c r="G7" s="123"/>
      <c r="H7" s="123"/>
      <c r="I7" s="124"/>
      <c r="J7" s="159"/>
      <c r="K7" s="159"/>
      <c r="L7" s="151"/>
      <c r="M7" s="15"/>
      <c r="N7" s="18"/>
      <c r="O7" s="115"/>
      <c r="P7" s="115"/>
      <c r="Q7" s="115"/>
      <c r="R7" s="160"/>
      <c r="S7" s="160"/>
      <c r="T7" s="160"/>
      <c r="U7" s="160"/>
      <c r="V7" s="160"/>
      <c r="W7" s="160"/>
      <c r="X7" s="160"/>
      <c r="Y7" s="160"/>
      <c r="Z7" s="160"/>
      <c r="AA7" s="160"/>
      <c r="AB7" s="160"/>
    </row>
    <row r="8" spans="1:28" ht="45.75" customHeight="1" x14ac:dyDescent="0.35">
      <c r="A8" s="158" t="s">
        <v>93</v>
      </c>
      <c r="B8" s="158"/>
      <c r="C8" s="158"/>
      <c r="D8" s="123"/>
      <c r="E8" s="123"/>
      <c r="F8" s="123"/>
      <c r="G8" s="123"/>
      <c r="H8" s="123"/>
      <c r="I8" s="124"/>
      <c r="J8" s="159"/>
      <c r="K8" s="159"/>
      <c r="L8" s="161"/>
      <c r="M8" s="161"/>
      <c r="N8" s="18"/>
      <c r="O8" s="115"/>
      <c r="P8" s="115"/>
      <c r="Q8" s="115"/>
      <c r="R8" s="116"/>
      <c r="S8" s="116"/>
      <c r="T8" s="116"/>
      <c r="U8" s="116"/>
      <c r="V8" s="116"/>
      <c r="W8" s="116"/>
      <c r="X8" s="116"/>
      <c r="Y8" s="116"/>
      <c r="Z8" s="116"/>
      <c r="AA8" s="116"/>
      <c r="AB8" s="116"/>
    </row>
    <row r="9" spans="1:28" ht="30" customHeight="1" x14ac:dyDescent="0.35">
      <c r="A9" s="154" t="s">
        <v>121</v>
      </c>
      <c r="B9" s="154"/>
      <c r="C9" s="154"/>
      <c r="D9" s="154"/>
      <c r="E9" s="154"/>
      <c r="F9" s="154"/>
      <c r="G9" s="154"/>
      <c r="H9" s="154"/>
      <c r="I9" s="154"/>
      <c r="J9" s="154"/>
      <c r="K9" s="154"/>
      <c r="L9" s="154"/>
      <c r="M9" s="127"/>
      <c r="N9" s="18"/>
      <c r="O9" s="115"/>
      <c r="P9" s="115"/>
      <c r="Q9" s="115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</row>
    <row r="10" spans="1:28" ht="39" customHeight="1" x14ac:dyDescent="0.35">
      <c r="A10" s="155" t="s">
        <v>13</v>
      </c>
      <c r="B10" s="156"/>
      <c r="C10" s="156"/>
      <c r="D10" s="156"/>
      <c r="E10" s="156"/>
      <c r="F10" s="156"/>
      <c r="G10" s="156"/>
      <c r="H10" s="156"/>
      <c r="I10" s="156"/>
      <c r="J10" s="156"/>
      <c r="K10" s="156"/>
      <c r="L10" s="156"/>
      <c r="M10" s="127"/>
      <c r="N10" s="18"/>
      <c r="O10" s="115"/>
      <c r="P10" s="115"/>
      <c r="Q10" s="115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</row>
    <row r="11" spans="1:28" ht="46.5" customHeight="1" x14ac:dyDescent="0.35">
      <c r="A11" s="155" t="s">
        <v>94</v>
      </c>
      <c r="B11" s="156"/>
      <c r="C11" s="156"/>
      <c r="D11" s="156"/>
      <c r="E11" s="156"/>
      <c r="F11" s="156"/>
      <c r="G11" s="156"/>
      <c r="H11" s="156"/>
      <c r="I11" s="156"/>
      <c r="J11" s="156"/>
      <c r="K11" s="156"/>
      <c r="L11" s="156"/>
      <c r="M11" s="127"/>
      <c r="N11" s="18"/>
      <c r="O11" s="115"/>
      <c r="P11" s="115"/>
      <c r="Q11" s="115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</row>
    <row r="12" spans="1:28" ht="42.75" customHeight="1" thickBot="1" x14ac:dyDescent="0.4">
      <c r="A12" s="162"/>
      <c r="B12" s="162"/>
      <c r="C12" s="162"/>
      <c r="D12" s="162"/>
      <c r="E12" s="162"/>
      <c r="F12" s="162"/>
      <c r="G12" s="162"/>
      <c r="H12" s="162"/>
      <c r="I12" s="162"/>
      <c r="J12" s="162"/>
      <c r="K12" s="162"/>
      <c r="L12" s="124"/>
      <c r="M12" s="127"/>
      <c r="N12" s="18"/>
      <c r="O12" s="115"/>
      <c r="P12" s="115"/>
      <c r="Q12" s="115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</row>
    <row r="13" spans="1:28" ht="116.25" customHeight="1" thickBot="1" x14ac:dyDescent="0.4">
      <c r="A13" s="128" t="s">
        <v>12</v>
      </c>
      <c r="B13" s="129" t="s">
        <v>3</v>
      </c>
      <c r="C13" s="129" t="s">
        <v>4</v>
      </c>
      <c r="D13" s="129" t="s">
        <v>5</v>
      </c>
      <c r="E13" s="129" t="s">
        <v>6</v>
      </c>
      <c r="F13" s="129" t="s">
        <v>117</v>
      </c>
      <c r="G13" s="129" t="s">
        <v>8</v>
      </c>
      <c r="H13" s="129" t="s">
        <v>114</v>
      </c>
      <c r="I13" s="129" t="s">
        <v>110</v>
      </c>
      <c r="J13" s="130" t="s">
        <v>15</v>
      </c>
      <c r="K13" s="131" t="s">
        <v>9</v>
      </c>
      <c r="L13" s="129" t="s">
        <v>11</v>
      </c>
      <c r="M13" s="127"/>
      <c r="N13" s="18"/>
      <c r="O13" s="115"/>
      <c r="P13" s="115"/>
      <c r="Q13" s="117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</row>
    <row r="14" spans="1:28" ht="27" customHeight="1" thickBot="1" x14ac:dyDescent="0.4">
      <c r="A14" s="132">
        <v>1</v>
      </c>
      <c r="B14" s="132">
        <v>2</v>
      </c>
      <c r="C14" s="132">
        <v>3</v>
      </c>
      <c r="D14" s="132">
        <v>4</v>
      </c>
      <c r="E14" s="132">
        <v>5</v>
      </c>
      <c r="F14" s="132">
        <v>6</v>
      </c>
      <c r="G14" s="132">
        <v>7</v>
      </c>
      <c r="H14" s="132">
        <v>8</v>
      </c>
      <c r="I14" s="132">
        <v>10</v>
      </c>
      <c r="J14" s="132">
        <v>11</v>
      </c>
      <c r="K14" s="132">
        <v>12</v>
      </c>
      <c r="L14" s="132">
        <v>15</v>
      </c>
      <c r="M14" s="127"/>
      <c r="N14" s="18"/>
      <c r="O14" s="18"/>
      <c r="P14" s="18"/>
      <c r="Q14" s="18"/>
    </row>
    <row r="15" spans="1:28" ht="45" customHeight="1" x14ac:dyDescent="0.35">
      <c r="A15" s="133">
        <v>1</v>
      </c>
      <c r="B15" s="134" t="s">
        <v>124</v>
      </c>
      <c r="C15" s="134" t="s">
        <v>125</v>
      </c>
      <c r="D15" s="135"/>
      <c r="E15" s="136"/>
      <c r="F15" s="137" t="s">
        <v>120</v>
      </c>
      <c r="G15" s="138" t="s">
        <v>116</v>
      </c>
      <c r="H15" s="149">
        <v>5.8239999999999998</v>
      </c>
      <c r="I15" s="138"/>
      <c r="J15" s="139"/>
      <c r="K15" s="138"/>
      <c r="L15" s="163" t="s">
        <v>137</v>
      </c>
      <c r="M15" s="127"/>
      <c r="N15" s="18"/>
      <c r="O15" s="18"/>
      <c r="P15" s="18"/>
      <c r="Q15" s="18"/>
    </row>
    <row r="16" spans="1:28" ht="45" x14ac:dyDescent="0.35">
      <c r="A16" s="133">
        <v>2</v>
      </c>
      <c r="B16" s="134" t="s">
        <v>126</v>
      </c>
      <c r="C16" s="134" t="s">
        <v>125</v>
      </c>
      <c r="D16" s="135"/>
      <c r="E16" s="136"/>
      <c r="F16" s="137" t="s">
        <v>120</v>
      </c>
      <c r="G16" s="138" t="s">
        <v>116</v>
      </c>
      <c r="H16" s="149">
        <v>1.8720000000000001</v>
      </c>
      <c r="I16" s="138"/>
      <c r="J16" s="139"/>
      <c r="K16" s="138"/>
      <c r="L16" s="164"/>
      <c r="M16" s="127"/>
      <c r="N16" s="18"/>
      <c r="O16" s="18"/>
      <c r="P16" s="18"/>
      <c r="Q16" s="18"/>
    </row>
    <row r="17" spans="1:27" ht="45" x14ac:dyDescent="0.35">
      <c r="A17" s="133">
        <v>3</v>
      </c>
      <c r="B17" s="134" t="s">
        <v>127</v>
      </c>
      <c r="C17" s="134" t="s">
        <v>125</v>
      </c>
      <c r="D17" s="135"/>
      <c r="E17" s="136"/>
      <c r="F17" s="137" t="s">
        <v>120</v>
      </c>
      <c r="G17" s="138" t="s">
        <v>116</v>
      </c>
      <c r="H17" s="149">
        <v>1.456</v>
      </c>
      <c r="I17" s="138"/>
      <c r="J17" s="139"/>
      <c r="K17" s="138"/>
      <c r="L17" s="164"/>
      <c r="M17" s="127"/>
      <c r="N17" s="18"/>
      <c r="O17" s="18"/>
      <c r="P17" s="18"/>
      <c r="Q17" s="18"/>
    </row>
    <row r="18" spans="1:27" ht="45" x14ac:dyDescent="0.35">
      <c r="A18" s="133">
        <v>4</v>
      </c>
      <c r="B18" s="134" t="s">
        <v>128</v>
      </c>
      <c r="C18" s="134" t="s">
        <v>125</v>
      </c>
      <c r="D18" s="135"/>
      <c r="E18" s="136"/>
      <c r="F18" s="137" t="s">
        <v>120</v>
      </c>
      <c r="G18" s="138" t="s">
        <v>116</v>
      </c>
      <c r="H18" s="149">
        <v>0.67600000000000005</v>
      </c>
      <c r="I18" s="138"/>
      <c r="J18" s="139"/>
      <c r="K18" s="138"/>
      <c r="L18" s="164"/>
      <c r="M18" s="127"/>
      <c r="N18" s="18"/>
      <c r="O18" s="18"/>
      <c r="P18" s="18"/>
      <c r="Q18" s="18"/>
    </row>
    <row r="19" spans="1:27" ht="45" x14ac:dyDescent="0.35">
      <c r="A19" s="133">
        <v>5</v>
      </c>
      <c r="B19" s="134" t="s">
        <v>129</v>
      </c>
      <c r="C19" s="134" t="s">
        <v>125</v>
      </c>
      <c r="D19" s="135"/>
      <c r="E19" s="136"/>
      <c r="F19" s="137" t="s">
        <v>120</v>
      </c>
      <c r="G19" s="138" t="s">
        <v>116</v>
      </c>
      <c r="H19" s="149">
        <v>1.3</v>
      </c>
      <c r="I19" s="138"/>
      <c r="J19" s="139"/>
      <c r="K19" s="138"/>
      <c r="L19" s="164"/>
      <c r="M19" s="127"/>
      <c r="N19" s="18"/>
      <c r="O19" s="18"/>
      <c r="P19" s="18"/>
      <c r="Q19" s="18"/>
    </row>
    <row r="20" spans="1:27" ht="68.25" thickBot="1" x14ac:dyDescent="0.4">
      <c r="A20" s="133">
        <v>6</v>
      </c>
      <c r="B20" s="134" t="s">
        <v>130</v>
      </c>
      <c r="C20" s="134" t="s">
        <v>125</v>
      </c>
      <c r="D20" s="135"/>
      <c r="E20" s="136"/>
      <c r="F20" s="137" t="s">
        <v>120</v>
      </c>
      <c r="G20" s="138" t="s">
        <v>116</v>
      </c>
      <c r="H20" s="149">
        <v>4.7110000000000003</v>
      </c>
      <c r="I20" s="138"/>
      <c r="J20" s="139"/>
      <c r="K20" s="138"/>
      <c r="L20" s="166"/>
      <c r="M20" s="127"/>
      <c r="N20" s="18"/>
      <c r="O20" s="18"/>
      <c r="P20" s="18"/>
      <c r="Q20" s="18"/>
    </row>
    <row r="21" spans="1:27" ht="45" customHeight="1" x14ac:dyDescent="0.35">
      <c r="A21" s="133">
        <v>7</v>
      </c>
      <c r="B21" s="134" t="s">
        <v>136</v>
      </c>
      <c r="C21" s="134" t="s">
        <v>131</v>
      </c>
      <c r="D21" s="135"/>
      <c r="E21" s="136"/>
      <c r="F21" s="137" t="s">
        <v>120</v>
      </c>
      <c r="G21" s="138" t="s">
        <v>134</v>
      </c>
      <c r="H21" s="150">
        <v>1600</v>
      </c>
      <c r="I21" s="138"/>
      <c r="J21" s="139"/>
      <c r="K21" s="138"/>
      <c r="L21" s="163" t="s">
        <v>137</v>
      </c>
      <c r="M21" s="127"/>
      <c r="N21" s="18"/>
      <c r="O21" s="18"/>
      <c r="P21" s="18"/>
      <c r="Q21" s="18"/>
    </row>
    <row r="22" spans="1:27" ht="45" x14ac:dyDescent="0.35">
      <c r="A22" s="133">
        <v>8</v>
      </c>
      <c r="B22" s="134" t="s">
        <v>133</v>
      </c>
      <c r="C22" s="134" t="s">
        <v>132</v>
      </c>
      <c r="D22" s="135"/>
      <c r="E22" s="136"/>
      <c r="F22" s="137" t="s">
        <v>120</v>
      </c>
      <c r="G22" s="138" t="s">
        <v>134</v>
      </c>
      <c r="H22" s="150">
        <v>2170</v>
      </c>
      <c r="I22" s="138"/>
      <c r="J22" s="139"/>
      <c r="K22" s="138"/>
      <c r="L22" s="164"/>
      <c r="M22" s="127"/>
      <c r="N22" s="18"/>
      <c r="O22" s="18"/>
      <c r="P22" s="18"/>
      <c r="Q22" s="18"/>
    </row>
    <row r="23" spans="1:27" ht="45" x14ac:dyDescent="0.35">
      <c r="A23" s="133">
        <v>9</v>
      </c>
      <c r="B23" s="134" t="s">
        <v>135</v>
      </c>
      <c r="C23" s="134"/>
      <c r="D23" s="135"/>
      <c r="E23" s="136"/>
      <c r="F23" s="137" t="s">
        <v>120</v>
      </c>
      <c r="G23" s="138" t="s">
        <v>134</v>
      </c>
      <c r="H23" s="150">
        <v>100</v>
      </c>
      <c r="I23" s="138"/>
      <c r="J23" s="139"/>
      <c r="K23" s="138"/>
      <c r="L23" s="165"/>
      <c r="M23" s="127"/>
      <c r="N23" s="18"/>
      <c r="O23" s="18"/>
      <c r="P23" s="18"/>
      <c r="Q23" s="18"/>
    </row>
    <row r="24" spans="1:27" ht="25.5" customHeight="1" x14ac:dyDescent="0.35">
      <c r="A24" s="157" t="s">
        <v>2</v>
      </c>
      <c r="B24" s="157"/>
      <c r="C24" s="157"/>
      <c r="D24" s="157"/>
      <c r="E24" s="157"/>
      <c r="F24" s="157"/>
      <c r="G24" s="157"/>
      <c r="H24" s="140">
        <f>SUM(H15:H20)</f>
        <v>15.839</v>
      </c>
      <c r="I24" s="141"/>
      <c r="J24" s="142">
        <f>J15+J16+J17+J18+J19+J20+J21+J22+J23</f>
        <v>0</v>
      </c>
      <c r="K24" s="143"/>
      <c r="L24" s="144"/>
      <c r="M24" s="127"/>
      <c r="N24" s="18"/>
      <c r="O24" s="18"/>
      <c r="P24" s="18"/>
      <c r="Q24" s="18"/>
    </row>
    <row r="25" spans="1:27" ht="23.25" x14ac:dyDescent="0.35">
      <c r="A25" s="145"/>
      <c r="B25" s="146"/>
      <c r="C25" s="118"/>
      <c r="D25" s="118"/>
      <c r="E25" s="118"/>
      <c r="F25" s="118"/>
      <c r="G25" s="118"/>
      <c r="H25" s="118"/>
      <c r="I25" s="120"/>
      <c r="J25" s="118"/>
      <c r="K25" s="118"/>
      <c r="L25" s="146"/>
      <c r="M25" s="146"/>
    </row>
    <row r="26" spans="1:27" ht="60" customHeight="1" x14ac:dyDescent="0.35">
      <c r="A26" s="152" t="s">
        <v>27</v>
      </c>
      <c r="B26" s="152"/>
      <c r="C26" s="152"/>
      <c r="D26" s="152"/>
      <c r="E26" s="152"/>
      <c r="F26" s="152"/>
      <c r="G26" s="152"/>
      <c r="H26" s="152"/>
      <c r="I26" s="120"/>
      <c r="J26" s="119" t="s">
        <v>26</v>
      </c>
      <c r="K26" s="147"/>
      <c r="L26" s="146"/>
      <c r="M26" s="146"/>
    </row>
    <row r="27" spans="1:27" ht="60" customHeight="1" x14ac:dyDescent="0.35">
      <c r="A27" s="152" t="s">
        <v>28</v>
      </c>
      <c r="B27" s="152"/>
      <c r="C27" s="152"/>
      <c r="D27" s="152"/>
      <c r="E27" s="152"/>
      <c r="F27" s="152"/>
      <c r="G27" s="152"/>
      <c r="H27" s="152"/>
      <c r="I27" s="120"/>
      <c r="J27" s="119" t="s">
        <v>29</v>
      </c>
      <c r="K27" s="147"/>
      <c r="L27" s="146"/>
      <c r="M27" s="146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</row>
    <row r="28" spans="1:27" ht="60" customHeight="1" x14ac:dyDescent="0.35">
      <c r="A28" s="152" t="s">
        <v>122</v>
      </c>
      <c r="B28" s="152"/>
      <c r="C28" s="152"/>
      <c r="D28" s="152"/>
      <c r="E28" s="152"/>
      <c r="F28" s="152"/>
      <c r="G28" s="152"/>
      <c r="H28" s="152"/>
      <c r="I28" s="121"/>
      <c r="J28" s="119" t="s">
        <v>123</v>
      </c>
      <c r="K28" s="147"/>
      <c r="L28" s="146"/>
      <c r="M28" s="146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</row>
    <row r="29" spans="1:27" ht="60" customHeight="1" x14ac:dyDescent="0.35">
      <c r="A29" s="152" t="s">
        <v>17</v>
      </c>
      <c r="B29" s="152"/>
      <c r="C29" s="152"/>
      <c r="D29" s="152"/>
      <c r="E29" s="152"/>
      <c r="F29" s="152"/>
      <c r="G29" s="152"/>
      <c r="H29" s="152"/>
      <c r="I29" s="120"/>
      <c r="J29" s="119" t="s">
        <v>25</v>
      </c>
      <c r="K29" s="147"/>
      <c r="L29" s="146"/>
      <c r="M29" s="146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</row>
    <row r="30" spans="1:27" ht="60" customHeight="1" x14ac:dyDescent="0.35">
      <c r="A30" s="152" t="s">
        <v>32</v>
      </c>
      <c r="B30" s="152"/>
      <c r="C30" s="152"/>
      <c r="D30" s="152"/>
      <c r="E30" s="152"/>
      <c r="F30" s="152"/>
      <c r="G30" s="152"/>
      <c r="H30" s="152"/>
      <c r="I30" s="120"/>
      <c r="J30" s="119" t="s">
        <v>33</v>
      </c>
      <c r="K30" s="147"/>
      <c r="L30" s="146"/>
      <c r="M30" s="146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</row>
    <row r="31" spans="1:27" ht="60" customHeight="1" x14ac:dyDescent="0.35">
      <c r="A31" s="152" t="s">
        <v>30</v>
      </c>
      <c r="B31" s="152"/>
      <c r="C31" s="152"/>
      <c r="D31" s="152"/>
      <c r="E31" s="152"/>
      <c r="F31" s="152"/>
      <c r="G31" s="152"/>
      <c r="H31" s="152"/>
      <c r="I31" s="120"/>
      <c r="J31" s="119" t="s">
        <v>119</v>
      </c>
      <c r="K31" s="147"/>
      <c r="L31" s="146"/>
      <c r="M31" s="146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</row>
    <row r="32" spans="1:27" ht="60" customHeight="1" x14ac:dyDescent="0.35">
      <c r="A32" s="152" t="s">
        <v>31</v>
      </c>
      <c r="B32" s="152"/>
      <c r="C32" s="152"/>
      <c r="D32" s="152"/>
      <c r="E32" s="152"/>
      <c r="F32" s="152"/>
      <c r="G32" s="152"/>
      <c r="H32" s="152"/>
      <c r="I32" s="148"/>
      <c r="J32" s="119" t="s">
        <v>118</v>
      </c>
      <c r="K32" s="147"/>
      <c r="L32" s="146"/>
      <c r="M32" s="146"/>
    </row>
  </sheetData>
  <protectedRanges>
    <protectedRange sqref="F15:F23" name="Весь лист_3_45_1_2" securityDescriptor="O:WDG:WDD:(A;;CC;;;S-1-5-21-2356986669-2968398607-3214276193-36408)(A;;CC;;;S-1-5-21-2356986669-2968398607-3214276193-41206)"/>
  </protectedRanges>
  <autoFilter ref="A13:L24"/>
  <mergeCells count="22">
    <mergeCell ref="A24:G24"/>
    <mergeCell ref="A7:C7"/>
    <mergeCell ref="J7:K7"/>
    <mergeCell ref="R7:AB7"/>
    <mergeCell ref="A8:C8"/>
    <mergeCell ref="J8:K8"/>
    <mergeCell ref="L8:M8"/>
    <mergeCell ref="A12:K12"/>
    <mergeCell ref="L21:L23"/>
    <mergeCell ref="L15:L20"/>
    <mergeCell ref="L5:M5"/>
    <mergeCell ref="L6:M6"/>
    <mergeCell ref="A9:L9"/>
    <mergeCell ref="A10:L10"/>
    <mergeCell ref="A11:L11"/>
    <mergeCell ref="A32:H32"/>
    <mergeCell ref="A26:H26"/>
    <mergeCell ref="A27:H27"/>
    <mergeCell ref="A29:H29"/>
    <mergeCell ref="A30:H30"/>
    <mergeCell ref="A31:H31"/>
    <mergeCell ref="A28:H28"/>
  </mergeCells>
  <pageMargins left="0.25" right="0.25" top="0.75" bottom="0.75" header="0.3" footer="0.3"/>
  <pageSetup paperSize="9" scale="3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49"/>
  <sheetViews>
    <sheetView showWhiteSpace="0" zoomScale="50" zoomScaleNormal="50" zoomScalePageLayoutView="60" workbookViewId="0">
      <selection activeCell="AG19" sqref="AG19"/>
    </sheetView>
  </sheetViews>
  <sheetFormatPr defaultColWidth="9.140625" defaultRowHeight="14.25" x14ac:dyDescent="0.2"/>
  <cols>
    <col min="1" max="1" width="10" style="2" customWidth="1"/>
    <col min="2" max="2" width="39" style="1" customWidth="1"/>
    <col min="3" max="3" width="35.5703125" style="1" customWidth="1"/>
    <col min="4" max="4" width="34.140625" style="1" hidden="1" customWidth="1"/>
    <col min="5" max="5" width="14" style="1" hidden="1" customWidth="1"/>
    <col min="6" max="6" width="33.7109375" style="1" customWidth="1"/>
    <col min="7" max="7" width="8.42578125" style="1" customWidth="1"/>
    <col min="8" max="9" width="19.85546875" style="1" customWidth="1"/>
    <col min="10" max="10" width="20.7109375" style="1" customWidth="1"/>
    <col min="11" max="11" width="22.42578125" style="8" customWidth="1"/>
    <col min="12" max="12" width="33.28515625" style="1" customWidth="1"/>
    <col min="13" max="13" width="0.42578125" style="1" hidden="1" customWidth="1"/>
    <col min="14" max="14" width="0.7109375" style="1" hidden="1" customWidth="1"/>
    <col min="15" max="15" width="37.140625" style="1" customWidth="1"/>
    <col min="16" max="16" width="34.140625" style="1" customWidth="1"/>
    <col min="17" max="18" width="9.140625" style="1"/>
    <col min="19" max="19" width="11.140625" style="1" customWidth="1"/>
    <col min="20" max="20" width="11.28515625" style="1" customWidth="1"/>
    <col min="21" max="16384" width="9.140625" style="1"/>
  </cols>
  <sheetData>
    <row r="1" spans="1:32" ht="21" customHeight="1" x14ac:dyDescent="0.25"/>
    <row r="2" spans="1:32" ht="33" customHeight="1" x14ac:dyDescent="0.4">
      <c r="A2" s="4"/>
      <c r="B2" s="4"/>
      <c r="C2" s="5"/>
      <c r="D2" s="5"/>
      <c r="E2" s="5"/>
      <c r="F2" s="5"/>
      <c r="G2" s="5"/>
      <c r="H2" s="5"/>
      <c r="I2" s="3"/>
      <c r="J2" s="6"/>
      <c r="K2" s="7"/>
      <c r="L2" s="6"/>
      <c r="M2" s="6"/>
      <c r="N2" s="6"/>
      <c r="O2" s="176"/>
      <c r="P2" s="176"/>
      <c r="Q2" s="9"/>
      <c r="S2" s="110"/>
      <c r="T2" s="110"/>
      <c r="U2" s="110"/>
      <c r="V2" s="110"/>
      <c r="W2" s="110"/>
      <c r="X2" s="110"/>
      <c r="Y2" s="110"/>
      <c r="Z2" s="110"/>
      <c r="AA2" s="110"/>
      <c r="AB2" s="110"/>
      <c r="AC2" s="110"/>
      <c r="AD2" s="110"/>
      <c r="AE2" s="110"/>
      <c r="AF2" s="110"/>
    </row>
    <row r="3" spans="1:32" ht="33" customHeight="1" x14ac:dyDescent="0.3">
      <c r="A3" s="4"/>
      <c r="B3" s="4"/>
      <c r="C3" s="5"/>
      <c r="D3" s="5"/>
      <c r="E3" s="5"/>
      <c r="F3" s="5"/>
      <c r="G3" s="5"/>
      <c r="H3" s="5"/>
      <c r="I3" s="3"/>
      <c r="J3" s="6"/>
      <c r="K3" s="7"/>
      <c r="L3" s="6"/>
      <c r="M3" s="6"/>
      <c r="N3" s="6"/>
      <c r="O3" s="176" t="s">
        <v>21</v>
      </c>
      <c r="P3" s="176"/>
      <c r="Q3" s="176"/>
      <c r="S3" s="110"/>
      <c r="T3" s="110"/>
      <c r="U3" s="110"/>
      <c r="V3" s="110"/>
      <c r="W3" s="110"/>
      <c r="X3" s="110"/>
      <c r="Y3" s="110"/>
      <c r="Z3" s="110"/>
      <c r="AA3" s="110"/>
      <c r="AB3" s="110"/>
      <c r="AC3" s="110"/>
      <c r="AD3" s="110"/>
      <c r="AE3" s="110"/>
      <c r="AF3" s="110"/>
    </row>
    <row r="4" spans="1:32" ht="33.75" customHeight="1" x14ac:dyDescent="0.3">
      <c r="A4" s="10"/>
      <c r="B4" s="10"/>
      <c r="C4" s="11"/>
      <c r="D4" s="11"/>
      <c r="E4" s="11"/>
      <c r="F4" s="11"/>
      <c r="G4" s="11"/>
      <c r="H4" s="101"/>
      <c r="I4" s="12"/>
      <c r="J4" s="13"/>
      <c r="K4" s="14"/>
      <c r="L4" s="13"/>
      <c r="M4" s="13"/>
      <c r="N4" s="13"/>
      <c r="O4" s="153" t="s">
        <v>22</v>
      </c>
      <c r="P4" s="153"/>
      <c r="Q4" s="153"/>
      <c r="S4" s="110"/>
      <c r="T4" s="110"/>
      <c r="U4" s="110"/>
      <c r="V4" s="110"/>
      <c r="W4" s="110"/>
      <c r="X4" s="110"/>
      <c r="Y4" s="110"/>
      <c r="Z4" s="110"/>
      <c r="AA4" s="110"/>
      <c r="AB4" s="110"/>
      <c r="AC4" s="110"/>
      <c r="AD4" s="110"/>
      <c r="AE4" s="110"/>
      <c r="AF4" s="110"/>
    </row>
    <row r="5" spans="1:32" ht="39" customHeight="1" x14ac:dyDescent="0.35">
      <c r="A5" s="158"/>
      <c r="B5" s="158"/>
      <c r="C5" s="158"/>
      <c r="D5" s="11"/>
      <c r="E5" s="11"/>
      <c r="F5" s="11"/>
      <c r="G5" s="11"/>
      <c r="H5" s="101"/>
      <c r="I5" s="12"/>
      <c r="J5" s="172"/>
      <c r="K5" s="172"/>
      <c r="L5" s="172"/>
      <c r="M5" s="13"/>
      <c r="N5" s="13"/>
      <c r="O5" s="153" t="s">
        <v>23</v>
      </c>
      <c r="P5" s="153"/>
      <c r="Q5" s="15"/>
      <c r="R5"/>
      <c r="S5" s="111"/>
      <c r="T5" s="111"/>
      <c r="U5" s="111"/>
      <c r="V5" s="167"/>
      <c r="W5" s="167"/>
      <c r="X5" s="167"/>
      <c r="Y5" s="167"/>
      <c r="Z5" s="167"/>
      <c r="AA5" s="167"/>
      <c r="AB5" s="167"/>
      <c r="AC5" s="167"/>
      <c r="AD5" s="167"/>
      <c r="AE5" s="167"/>
      <c r="AF5" s="167"/>
    </row>
    <row r="6" spans="1:32" ht="45.75" customHeight="1" x14ac:dyDescent="0.3">
      <c r="A6" s="158" t="s">
        <v>93</v>
      </c>
      <c r="B6" s="158"/>
      <c r="C6" s="158"/>
      <c r="D6" s="11"/>
      <c r="E6" s="11"/>
      <c r="F6" s="11"/>
      <c r="G6" s="11"/>
      <c r="H6" s="101"/>
      <c r="I6" s="12"/>
      <c r="J6" s="172"/>
      <c r="K6" s="172"/>
      <c r="L6" s="172"/>
      <c r="M6" s="13"/>
      <c r="N6" s="13"/>
      <c r="O6" s="161" t="s">
        <v>20</v>
      </c>
      <c r="P6" s="161"/>
      <c r="Q6" s="161"/>
      <c r="R6"/>
      <c r="S6" s="111"/>
      <c r="T6" s="111"/>
      <c r="U6" s="111"/>
      <c r="V6" s="112"/>
      <c r="W6" s="112"/>
      <c r="X6" s="112"/>
      <c r="Y6" s="112"/>
      <c r="Z6" s="112"/>
      <c r="AA6" s="112"/>
      <c r="AB6" s="112"/>
      <c r="AC6" s="112"/>
      <c r="AD6" s="112"/>
      <c r="AE6" s="112"/>
      <c r="AF6" s="112"/>
    </row>
    <row r="7" spans="1:32" ht="30.75" customHeight="1" x14ac:dyDescent="0.4">
      <c r="A7" s="158"/>
      <c r="B7" s="158"/>
      <c r="C7" s="11"/>
      <c r="D7" s="11"/>
      <c r="E7" s="11"/>
      <c r="F7" s="11"/>
      <c r="G7" s="11"/>
      <c r="H7" s="101"/>
      <c r="I7" s="12"/>
      <c r="J7" s="16"/>
      <c r="K7" s="16"/>
      <c r="L7" s="16"/>
      <c r="M7" s="13"/>
      <c r="N7" s="13"/>
      <c r="O7" s="17"/>
      <c r="P7" s="17"/>
      <c r="Q7" s="17"/>
      <c r="R7"/>
      <c r="S7" s="111"/>
      <c r="T7" s="111"/>
      <c r="U7" s="111"/>
      <c r="V7" s="112"/>
      <c r="W7" s="112"/>
      <c r="X7" s="112"/>
      <c r="Y7" s="112"/>
      <c r="Z7" s="112"/>
      <c r="AA7" s="112"/>
      <c r="AB7" s="112"/>
      <c r="AC7" s="112"/>
      <c r="AD7" s="112"/>
      <c r="AE7" s="112"/>
      <c r="AF7" s="112"/>
    </row>
    <row r="8" spans="1:32" ht="30" customHeight="1" x14ac:dyDescent="0.25">
      <c r="A8" s="154" t="s">
        <v>92</v>
      </c>
      <c r="B8" s="154"/>
      <c r="C8" s="154"/>
      <c r="D8" s="154"/>
      <c r="E8" s="154"/>
      <c r="F8" s="154"/>
      <c r="G8" s="154"/>
      <c r="H8" s="154"/>
      <c r="I8" s="154"/>
      <c r="J8" s="154"/>
      <c r="K8" s="154"/>
      <c r="L8" s="154"/>
      <c r="M8" s="154"/>
      <c r="N8" s="154"/>
      <c r="O8" s="154"/>
      <c r="P8" s="154"/>
      <c r="Q8" s="18"/>
      <c r="R8"/>
      <c r="S8" s="111"/>
      <c r="T8" s="111"/>
      <c r="U8" s="111"/>
      <c r="V8" s="110"/>
      <c r="W8" s="110"/>
      <c r="X8" s="110"/>
      <c r="Y8" s="110"/>
      <c r="Z8" s="110"/>
      <c r="AA8" s="110"/>
      <c r="AB8" s="110"/>
      <c r="AC8" s="110"/>
      <c r="AD8" s="110"/>
      <c r="AE8" s="110"/>
      <c r="AF8" s="110"/>
    </row>
    <row r="9" spans="1:32" ht="15.75" customHeight="1" x14ac:dyDescent="0.4">
      <c r="A9" s="170"/>
      <c r="B9" s="170"/>
      <c r="C9" s="170"/>
      <c r="D9" s="170"/>
      <c r="E9" s="170"/>
      <c r="F9" s="170"/>
      <c r="G9" s="170"/>
      <c r="H9" s="170"/>
      <c r="I9" s="170"/>
      <c r="J9" s="170"/>
      <c r="K9" s="170"/>
      <c r="L9" s="170"/>
      <c r="M9" s="170"/>
      <c r="N9" s="170"/>
      <c r="O9" s="170"/>
      <c r="P9" s="12"/>
      <c r="Q9" s="18"/>
      <c r="R9"/>
      <c r="S9" s="103"/>
      <c r="T9" s="104"/>
      <c r="U9" s="104"/>
      <c r="V9" s="105"/>
      <c r="W9" s="105"/>
      <c r="X9" s="110"/>
      <c r="Y9" s="110"/>
      <c r="Z9" s="110"/>
      <c r="AA9" s="110"/>
      <c r="AB9" s="110"/>
      <c r="AC9" s="110"/>
      <c r="AD9" s="110"/>
      <c r="AE9" s="110"/>
      <c r="AF9" s="110"/>
    </row>
    <row r="10" spans="1:32" ht="39" customHeight="1" x14ac:dyDescent="0.3">
      <c r="A10" s="168" t="s">
        <v>13</v>
      </c>
      <c r="B10" s="169"/>
      <c r="C10" s="169"/>
      <c r="D10" s="169"/>
      <c r="E10" s="169"/>
      <c r="F10" s="169"/>
      <c r="G10" s="169"/>
      <c r="H10" s="169"/>
      <c r="I10" s="169"/>
      <c r="J10" s="169"/>
      <c r="K10" s="169"/>
      <c r="L10" s="169"/>
      <c r="M10" s="169"/>
      <c r="N10" s="169"/>
      <c r="O10" s="169"/>
      <c r="P10" s="169"/>
      <c r="Q10"/>
      <c r="R10"/>
      <c r="S10" s="111"/>
      <c r="T10" s="111"/>
      <c r="U10" s="111"/>
      <c r="V10" s="110"/>
      <c r="W10" s="110"/>
      <c r="X10" s="110"/>
      <c r="Y10" s="110"/>
      <c r="Z10" s="110"/>
      <c r="AA10" s="110"/>
      <c r="AB10" s="110"/>
      <c r="AC10" s="110"/>
      <c r="AD10" s="110"/>
      <c r="AE10" s="110"/>
      <c r="AF10" s="110"/>
    </row>
    <row r="11" spans="1:32" ht="46.5" customHeight="1" x14ac:dyDescent="0.3">
      <c r="A11" s="168" t="s">
        <v>94</v>
      </c>
      <c r="B11" s="169"/>
      <c r="C11" s="169"/>
      <c r="D11" s="169"/>
      <c r="E11" s="169"/>
      <c r="F11" s="169"/>
      <c r="G11" s="169"/>
      <c r="H11" s="169"/>
      <c r="I11" s="169"/>
      <c r="J11" s="169"/>
      <c r="K11" s="169"/>
      <c r="L11" s="169"/>
      <c r="M11" s="169"/>
      <c r="N11" s="169"/>
      <c r="O11" s="169"/>
      <c r="P11" s="169"/>
      <c r="Q11"/>
      <c r="R11"/>
      <c r="S11" s="111"/>
      <c r="T11" s="111"/>
      <c r="U11" s="111"/>
      <c r="V11" s="110"/>
      <c r="W11" s="110"/>
      <c r="X11" s="110"/>
      <c r="Y11" s="110"/>
      <c r="Z11" s="110"/>
      <c r="AA11" s="110"/>
      <c r="AB11" s="110"/>
      <c r="AC11" s="110"/>
      <c r="AD11" s="110"/>
      <c r="AE11" s="110"/>
      <c r="AF11" s="110"/>
    </row>
    <row r="12" spans="1:32" ht="33.75" customHeight="1" thickBot="1" x14ac:dyDescent="0.45">
      <c r="A12" s="171"/>
      <c r="B12" s="171"/>
      <c r="C12" s="171"/>
      <c r="D12" s="171"/>
      <c r="E12" s="171"/>
      <c r="F12" s="171"/>
      <c r="G12" s="171"/>
      <c r="H12" s="171"/>
      <c r="I12" s="171"/>
      <c r="J12" s="171"/>
      <c r="K12" s="171"/>
      <c r="L12" s="171"/>
      <c r="M12" s="171"/>
      <c r="N12" s="171"/>
      <c r="O12" s="171"/>
      <c r="P12" s="3"/>
      <c r="Q12"/>
      <c r="R12"/>
      <c r="S12" s="111"/>
      <c r="T12" s="111"/>
      <c r="U12" s="111"/>
      <c r="V12" s="110"/>
      <c r="W12" s="110"/>
      <c r="X12" s="110"/>
      <c r="Y12" s="110"/>
      <c r="Z12" s="110"/>
      <c r="AA12" s="110"/>
      <c r="AB12" s="110"/>
      <c r="AC12" s="110"/>
      <c r="AD12" s="110"/>
      <c r="AE12" s="110"/>
      <c r="AF12" s="110"/>
    </row>
    <row r="13" spans="1:32" ht="116.25" customHeight="1" thickBot="1" x14ac:dyDescent="0.3">
      <c r="A13" s="73" t="s">
        <v>12</v>
      </c>
      <c r="B13" s="32" t="s">
        <v>3</v>
      </c>
      <c r="C13" s="32" t="s">
        <v>4</v>
      </c>
      <c r="D13" s="32" t="s">
        <v>5</v>
      </c>
      <c r="E13" s="32" t="s">
        <v>6</v>
      </c>
      <c r="F13" s="32" t="s">
        <v>7</v>
      </c>
      <c r="G13" s="32" t="s">
        <v>8</v>
      </c>
      <c r="H13" s="32" t="s">
        <v>114</v>
      </c>
      <c r="I13" s="32" t="s">
        <v>110</v>
      </c>
      <c r="J13" s="33" t="s">
        <v>15</v>
      </c>
      <c r="K13" s="74" t="s">
        <v>9</v>
      </c>
      <c r="L13" s="32" t="s">
        <v>16</v>
      </c>
      <c r="M13" s="32" t="s">
        <v>0</v>
      </c>
      <c r="N13" s="32" t="s">
        <v>1</v>
      </c>
      <c r="O13" s="33" t="s">
        <v>10</v>
      </c>
      <c r="P13" s="32" t="s">
        <v>11</v>
      </c>
      <c r="Q13"/>
      <c r="R13"/>
      <c r="S13" s="111"/>
      <c r="T13" s="111"/>
      <c r="U13" s="113"/>
      <c r="V13" s="110"/>
      <c r="W13" s="110"/>
      <c r="X13" s="110"/>
      <c r="Y13" s="110"/>
      <c r="Z13" s="110"/>
      <c r="AA13" s="110"/>
      <c r="AB13" s="110"/>
      <c r="AC13" s="110"/>
      <c r="AD13" s="110"/>
      <c r="AE13" s="110"/>
      <c r="AF13" s="110"/>
    </row>
    <row r="14" spans="1:32" ht="27" customHeight="1" thickBot="1" x14ac:dyDescent="0.35">
      <c r="A14" s="83">
        <v>1</v>
      </c>
      <c r="B14" s="83">
        <v>2</v>
      </c>
      <c r="C14" s="83">
        <v>3</v>
      </c>
      <c r="D14" s="83">
        <v>4</v>
      </c>
      <c r="E14" s="83">
        <v>5</v>
      </c>
      <c r="F14" s="83">
        <v>6</v>
      </c>
      <c r="G14" s="83">
        <v>7</v>
      </c>
      <c r="H14" s="83"/>
      <c r="I14" s="83">
        <v>11</v>
      </c>
      <c r="J14" s="83">
        <v>12</v>
      </c>
      <c r="K14" s="84">
        <v>13</v>
      </c>
      <c r="L14" s="85">
        <v>14</v>
      </c>
      <c r="M14" s="85">
        <v>13</v>
      </c>
      <c r="N14" s="85">
        <v>14</v>
      </c>
      <c r="O14" s="85">
        <v>15</v>
      </c>
      <c r="P14" s="86">
        <v>16</v>
      </c>
      <c r="Q14"/>
      <c r="R14"/>
      <c r="S14" s="111"/>
      <c r="T14" s="111"/>
      <c r="U14" s="111"/>
      <c r="V14" s="110"/>
      <c r="W14" s="110"/>
      <c r="X14" s="110"/>
      <c r="Y14" s="110"/>
      <c r="Z14" s="110"/>
      <c r="AA14" s="110"/>
      <c r="AB14" s="110"/>
      <c r="AC14" s="110"/>
      <c r="AD14" s="110"/>
      <c r="AE14" s="110"/>
      <c r="AF14" s="110"/>
    </row>
    <row r="15" spans="1:32" ht="60.75" x14ac:dyDescent="0.25">
      <c r="A15" s="35">
        <v>1</v>
      </c>
      <c r="B15" s="96" t="s">
        <v>39</v>
      </c>
      <c r="C15" s="37" t="s">
        <v>78</v>
      </c>
      <c r="D15" s="48"/>
      <c r="E15" s="36"/>
      <c r="F15" s="44" t="s">
        <v>53</v>
      </c>
      <c r="G15" s="49" t="s">
        <v>19</v>
      </c>
      <c r="H15" s="39">
        <v>2</v>
      </c>
      <c r="I15" s="70">
        <v>14000</v>
      </c>
      <c r="J15" s="71">
        <f t="shared" ref="J15:J22" si="0">I15*H15</f>
        <v>28000</v>
      </c>
      <c r="K15" s="72" t="s">
        <v>111</v>
      </c>
      <c r="L15" s="177" t="s">
        <v>115</v>
      </c>
      <c r="M15" s="34"/>
      <c r="N15" s="34"/>
      <c r="O15" s="179" t="s">
        <v>24</v>
      </c>
      <c r="P15" s="179" t="s">
        <v>91</v>
      </c>
      <c r="Q15"/>
      <c r="R15"/>
      <c r="S15" s="111"/>
      <c r="T15" s="111"/>
      <c r="U15" s="111"/>
      <c r="V15" s="110"/>
      <c r="W15" s="110"/>
      <c r="X15" s="110"/>
      <c r="Y15" s="110"/>
      <c r="Z15" s="110"/>
      <c r="AA15" s="110"/>
      <c r="AB15" s="110"/>
      <c r="AC15" s="110"/>
      <c r="AD15" s="110"/>
      <c r="AE15" s="110"/>
      <c r="AF15" s="110"/>
    </row>
    <row r="16" spans="1:32" ht="40.5" x14ac:dyDescent="0.25">
      <c r="A16" s="35">
        <v>2</v>
      </c>
      <c r="B16" s="47" t="s">
        <v>40</v>
      </c>
      <c r="C16" s="41" t="s">
        <v>66</v>
      </c>
      <c r="D16" s="48"/>
      <c r="E16" s="36"/>
      <c r="F16" s="44" t="s">
        <v>55</v>
      </c>
      <c r="G16" s="52" t="s">
        <v>19</v>
      </c>
      <c r="H16" s="42">
        <v>2</v>
      </c>
      <c r="I16" s="71">
        <v>3000</v>
      </c>
      <c r="J16" s="71">
        <f t="shared" si="0"/>
        <v>6000</v>
      </c>
      <c r="K16" s="72" t="s">
        <v>111</v>
      </c>
      <c r="L16" s="177"/>
      <c r="M16" s="34"/>
      <c r="N16" s="34"/>
      <c r="O16" s="179"/>
      <c r="P16" s="179"/>
      <c r="Q16"/>
      <c r="R16"/>
      <c r="S16" s="111"/>
      <c r="T16" s="111"/>
      <c r="U16" s="111"/>
      <c r="V16" s="110"/>
      <c r="W16" s="110"/>
      <c r="X16" s="110"/>
      <c r="Y16" s="110"/>
      <c r="Z16" s="110"/>
      <c r="AA16" s="110"/>
      <c r="AB16" s="110"/>
      <c r="AC16" s="110"/>
      <c r="AD16" s="110"/>
      <c r="AE16" s="110"/>
      <c r="AF16" s="110"/>
    </row>
    <row r="17" spans="1:32" ht="40.5" x14ac:dyDescent="0.25">
      <c r="A17" s="35">
        <v>3</v>
      </c>
      <c r="B17" s="47" t="s">
        <v>41</v>
      </c>
      <c r="C17" s="41" t="s">
        <v>66</v>
      </c>
      <c r="D17" s="48"/>
      <c r="E17" s="36"/>
      <c r="F17" s="44" t="s">
        <v>63</v>
      </c>
      <c r="G17" s="52" t="s">
        <v>19</v>
      </c>
      <c r="H17" s="42">
        <v>1</v>
      </c>
      <c r="I17" s="71">
        <v>4000</v>
      </c>
      <c r="J17" s="71">
        <f t="shared" si="0"/>
        <v>4000</v>
      </c>
      <c r="K17" s="72" t="s">
        <v>111</v>
      </c>
      <c r="L17" s="177"/>
      <c r="M17" s="34"/>
      <c r="N17" s="34"/>
      <c r="O17" s="179"/>
      <c r="P17" s="179"/>
      <c r="Q17"/>
      <c r="R17"/>
      <c r="S17" s="111"/>
      <c r="T17" s="111"/>
      <c r="U17" s="111"/>
      <c r="V17" s="110"/>
      <c r="W17" s="110"/>
      <c r="X17" s="110"/>
      <c r="Y17" s="110"/>
      <c r="Z17" s="110"/>
      <c r="AA17" s="110"/>
      <c r="AB17" s="110"/>
      <c r="AC17" s="110"/>
      <c r="AD17" s="110"/>
      <c r="AE17" s="110"/>
      <c r="AF17" s="110"/>
    </row>
    <row r="18" spans="1:32" ht="60.75" x14ac:dyDescent="0.3">
      <c r="A18" s="35">
        <v>4</v>
      </c>
      <c r="B18" s="98" t="s">
        <v>80</v>
      </c>
      <c r="C18" s="37" t="s">
        <v>78</v>
      </c>
      <c r="D18" s="48"/>
      <c r="E18" s="36"/>
      <c r="F18" s="45" t="s">
        <v>56</v>
      </c>
      <c r="G18" s="52" t="s">
        <v>19</v>
      </c>
      <c r="H18" s="38">
        <v>1</v>
      </c>
      <c r="I18" s="71">
        <v>5000</v>
      </c>
      <c r="J18" s="71">
        <f t="shared" si="0"/>
        <v>5000</v>
      </c>
      <c r="K18" s="72" t="s">
        <v>111</v>
      </c>
      <c r="L18" s="177"/>
      <c r="M18" s="34"/>
      <c r="N18" s="34"/>
      <c r="O18" s="179"/>
      <c r="P18" s="179"/>
      <c r="Q18"/>
      <c r="R18"/>
      <c r="S18" s="111"/>
      <c r="T18" s="111"/>
      <c r="U18" s="111"/>
      <c r="V18" s="110"/>
      <c r="W18" s="110"/>
      <c r="X18" s="110"/>
      <c r="Y18" s="110"/>
      <c r="Z18" s="110"/>
      <c r="AA18" s="110"/>
      <c r="AB18" s="110"/>
      <c r="AC18" s="110"/>
      <c r="AD18" s="110"/>
      <c r="AE18" s="110"/>
      <c r="AF18" s="110"/>
    </row>
    <row r="19" spans="1:32" ht="40.5" x14ac:dyDescent="0.3">
      <c r="A19" s="35">
        <v>5</v>
      </c>
      <c r="B19" s="96" t="s">
        <v>106</v>
      </c>
      <c r="C19" s="37" t="s">
        <v>78</v>
      </c>
      <c r="D19" s="48"/>
      <c r="E19" s="36"/>
      <c r="F19" s="46" t="s">
        <v>81</v>
      </c>
      <c r="G19" s="52" t="s">
        <v>19</v>
      </c>
      <c r="H19" s="39">
        <v>10</v>
      </c>
      <c r="I19" s="71">
        <v>3000</v>
      </c>
      <c r="J19" s="71">
        <f t="shared" si="0"/>
        <v>30000</v>
      </c>
      <c r="K19" s="72" t="s">
        <v>111</v>
      </c>
      <c r="L19" s="177"/>
      <c r="M19" s="34"/>
      <c r="N19" s="34"/>
      <c r="O19" s="179"/>
      <c r="P19" s="179"/>
      <c r="Q19"/>
      <c r="R19"/>
      <c r="S19" s="111"/>
      <c r="T19" s="111"/>
      <c r="U19" s="111"/>
      <c r="V19" s="110"/>
      <c r="W19" s="110"/>
      <c r="X19" s="110"/>
      <c r="Y19" s="110"/>
      <c r="Z19" s="110"/>
      <c r="AA19" s="110"/>
      <c r="AB19" s="110"/>
      <c r="AC19" s="110"/>
      <c r="AD19" s="110"/>
      <c r="AE19" s="110"/>
      <c r="AF19" s="110"/>
    </row>
    <row r="20" spans="1:32" ht="60.75" x14ac:dyDescent="0.25">
      <c r="A20" s="35">
        <v>6</v>
      </c>
      <c r="B20" s="40" t="s">
        <v>43</v>
      </c>
      <c r="C20" s="44" t="s">
        <v>61</v>
      </c>
      <c r="D20" s="48"/>
      <c r="E20" s="36"/>
      <c r="F20" s="37" t="s">
        <v>82</v>
      </c>
      <c r="G20" s="52" t="s">
        <v>19</v>
      </c>
      <c r="H20" s="39">
        <v>2</v>
      </c>
      <c r="I20" s="71">
        <v>300</v>
      </c>
      <c r="J20" s="71">
        <f t="shared" si="0"/>
        <v>600</v>
      </c>
      <c r="K20" s="72" t="s">
        <v>111</v>
      </c>
      <c r="L20" s="177"/>
      <c r="M20" s="34"/>
      <c r="N20" s="34"/>
      <c r="O20" s="179"/>
      <c r="P20" s="179"/>
      <c r="Q20"/>
      <c r="R20"/>
      <c r="S20" s="111"/>
      <c r="T20" s="111"/>
      <c r="U20" s="111"/>
      <c r="V20" s="110"/>
      <c r="W20" s="110"/>
      <c r="X20" s="110"/>
      <c r="Y20" s="110"/>
      <c r="Z20" s="110"/>
      <c r="AA20" s="110"/>
      <c r="AB20" s="110"/>
      <c r="AC20" s="110"/>
      <c r="AD20" s="110"/>
      <c r="AE20" s="110"/>
      <c r="AF20" s="110"/>
    </row>
    <row r="21" spans="1:32" ht="60.75" x14ac:dyDescent="0.25">
      <c r="A21" s="35">
        <v>7</v>
      </c>
      <c r="B21" s="43" t="s">
        <v>83</v>
      </c>
      <c r="C21" s="34" t="s">
        <v>84</v>
      </c>
      <c r="D21" s="48"/>
      <c r="E21" s="36"/>
      <c r="F21" s="37" t="s">
        <v>82</v>
      </c>
      <c r="G21" s="52" t="s">
        <v>19</v>
      </c>
      <c r="H21" s="39">
        <v>2</v>
      </c>
      <c r="I21" s="71">
        <v>300</v>
      </c>
      <c r="J21" s="71">
        <f t="shared" si="0"/>
        <v>600</v>
      </c>
      <c r="K21" s="72" t="s">
        <v>111</v>
      </c>
      <c r="L21" s="177"/>
      <c r="M21" s="34"/>
      <c r="N21" s="34"/>
      <c r="O21" s="179"/>
      <c r="P21" s="179"/>
      <c r="Q21"/>
      <c r="R21"/>
      <c r="S21" s="111"/>
      <c r="T21" s="111"/>
      <c r="U21" s="111"/>
      <c r="V21" s="110"/>
      <c r="W21" s="110"/>
      <c r="X21" s="110"/>
      <c r="Y21" s="110"/>
      <c r="Z21" s="110"/>
      <c r="AA21" s="110"/>
      <c r="AB21" s="110"/>
      <c r="AC21" s="110"/>
      <c r="AD21" s="110"/>
      <c r="AE21" s="110"/>
      <c r="AF21" s="110"/>
    </row>
    <row r="22" spans="1:32" ht="126" customHeight="1" thickBot="1" x14ac:dyDescent="0.3">
      <c r="A22" s="35">
        <v>8</v>
      </c>
      <c r="B22" s="99" t="s">
        <v>51</v>
      </c>
      <c r="C22" s="88" t="s">
        <v>78</v>
      </c>
      <c r="D22" s="89"/>
      <c r="E22" s="90"/>
      <c r="F22" s="91" t="s">
        <v>59</v>
      </c>
      <c r="G22" s="106" t="s">
        <v>19</v>
      </c>
      <c r="H22" s="92">
        <v>3</v>
      </c>
      <c r="I22" s="102">
        <v>14000</v>
      </c>
      <c r="J22" s="71">
        <f t="shared" si="0"/>
        <v>42000</v>
      </c>
      <c r="K22" s="72" t="s">
        <v>111</v>
      </c>
      <c r="L22" s="178"/>
      <c r="M22" s="34"/>
      <c r="N22" s="34"/>
      <c r="O22" s="180"/>
      <c r="P22" s="180"/>
      <c r="Q22"/>
      <c r="R22"/>
      <c r="S22" s="111"/>
      <c r="T22" s="111"/>
      <c r="U22" s="111"/>
      <c r="V22" s="110"/>
      <c r="W22" s="110"/>
      <c r="X22" s="110"/>
      <c r="Y22" s="110"/>
      <c r="Z22" s="110"/>
      <c r="AA22" s="110"/>
      <c r="AB22" s="110"/>
      <c r="AC22" s="110"/>
      <c r="AD22" s="110"/>
      <c r="AE22" s="110"/>
      <c r="AF22" s="110"/>
    </row>
    <row r="23" spans="1:32" ht="25.5" customHeight="1" thickBot="1" x14ac:dyDescent="0.35">
      <c r="A23" s="174" t="s">
        <v>2</v>
      </c>
      <c r="B23" s="175"/>
      <c r="C23" s="175"/>
      <c r="D23" s="175"/>
      <c r="E23" s="175"/>
      <c r="F23" s="175"/>
      <c r="G23" s="175"/>
      <c r="H23" s="100"/>
      <c r="I23" s="93"/>
      <c r="J23" s="94">
        <f>SUM(J15:J22)</f>
        <v>116200</v>
      </c>
      <c r="K23" s="22"/>
      <c r="L23" s="31"/>
      <c r="M23" s="23" t="e">
        <f>SUM(#REF!)</f>
        <v>#REF!</v>
      </c>
      <c r="N23" s="24" t="e">
        <f>SUM(#REF!)</f>
        <v>#REF!</v>
      </c>
      <c r="O23" s="25"/>
      <c r="P23" s="12"/>
      <c r="Q23"/>
      <c r="R23"/>
      <c r="S23" s="111"/>
      <c r="T23" s="111"/>
      <c r="U23" s="111"/>
      <c r="V23" s="110"/>
      <c r="W23" s="110"/>
      <c r="X23" s="110"/>
      <c r="Y23" s="110"/>
      <c r="Z23" s="110"/>
      <c r="AA23" s="110"/>
      <c r="AB23" s="110"/>
      <c r="AC23" s="110"/>
      <c r="AD23" s="110"/>
      <c r="AE23" s="110"/>
      <c r="AF23" s="110"/>
    </row>
    <row r="24" spans="1:32" ht="70.5" customHeight="1" x14ac:dyDescent="0.3">
      <c r="A24" s="26"/>
      <c r="B24" s="19"/>
      <c r="C24" s="152" t="s">
        <v>27</v>
      </c>
      <c r="D24" s="152"/>
      <c r="E24" s="152"/>
      <c r="F24" s="152"/>
      <c r="G24" s="152"/>
      <c r="H24" s="152"/>
      <c r="I24" s="21"/>
      <c r="J24" s="173" t="s">
        <v>26</v>
      </c>
      <c r="K24" s="173"/>
      <c r="L24" s="173"/>
      <c r="M24" s="19"/>
      <c r="N24" s="19"/>
      <c r="O24" s="19"/>
      <c r="P24" s="19"/>
      <c r="S24" s="110"/>
      <c r="T24" s="110"/>
      <c r="U24" s="110"/>
      <c r="V24" s="110"/>
      <c r="W24" s="110"/>
      <c r="X24" s="110"/>
      <c r="Y24" s="110"/>
      <c r="Z24" s="110"/>
      <c r="AA24" s="110"/>
      <c r="AB24" s="110"/>
      <c r="AC24" s="110"/>
      <c r="AD24" s="110"/>
      <c r="AE24" s="110"/>
      <c r="AF24" s="110"/>
    </row>
    <row r="25" spans="1:32" ht="70.5" customHeight="1" x14ac:dyDescent="0.35">
      <c r="A25" s="26"/>
      <c r="B25" s="19"/>
      <c r="C25" s="152" t="s">
        <v>28</v>
      </c>
      <c r="D25" s="152"/>
      <c r="E25" s="152"/>
      <c r="F25" s="152"/>
      <c r="G25" s="152"/>
      <c r="H25" s="152"/>
      <c r="I25" s="30"/>
      <c r="J25" s="173" t="s">
        <v>29</v>
      </c>
      <c r="K25" s="173"/>
      <c r="L25" s="173"/>
      <c r="M25" s="19"/>
      <c r="N25" s="19"/>
      <c r="O25" s="19"/>
      <c r="P25" s="19"/>
      <c r="S25" s="110"/>
      <c r="T25" s="110"/>
      <c r="U25" s="110"/>
      <c r="V25" s="110"/>
      <c r="W25" s="110"/>
      <c r="X25" s="110"/>
      <c r="Y25" s="110"/>
      <c r="Z25" s="110"/>
      <c r="AA25" s="110"/>
      <c r="AB25" s="110"/>
      <c r="AC25" s="110"/>
      <c r="AD25" s="110"/>
      <c r="AE25" s="110"/>
      <c r="AF25" s="110"/>
    </row>
    <row r="26" spans="1:32" ht="70.5" customHeight="1" x14ac:dyDescent="0.35">
      <c r="A26" s="26"/>
      <c r="B26" s="19"/>
      <c r="C26" s="152" t="s">
        <v>17</v>
      </c>
      <c r="D26" s="152"/>
      <c r="E26" s="152"/>
      <c r="F26" s="152"/>
      <c r="G26" s="152"/>
      <c r="H26" s="152"/>
      <c r="I26" s="30"/>
      <c r="J26" s="173" t="s">
        <v>33</v>
      </c>
      <c r="K26" s="173"/>
      <c r="L26" s="173"/>
      <c r="M26" s="19"/>
      <c r="N26" s="19"/>
      <c r="O26" s="19"/>
      <c r="P26" s="19"/>
      <c r="S26" s="110"/>
      <c r="T26" s="110"/>
      <c r="U26" s="110"/>
      <c r="V26" s="110"/>
      <c r="W26" s="110"/>
      <c r="X26" s="110"/>
      <c r="Y26" s="110"/>
      <c r="Z26" s="110"/>
      <c r="AA26" s="110"/>
      <c r="AB26" s="110"/>
      <c r="AC26" s="110"/>
      <c r="AD26" s="110"/>
      <c r="AE26" s="110"/>
      <c r="AF26" s="110"/>
    </row>
    <row r="27" spans="1:32" ht="70.5" customHeight="1" x14ac:dyDescent="0.35">
      <c r="A27" s="26"/>
      <c r="B27" s="19"/>
      <c r="C27" s="152" t="s">
        <v>32</v>
      </c>
      <c r="D27" s="152"/>
      <c r="E27" s="152"/>
      <c r="F27" s="152"/>
      <c r="G27" s="152"/>
      <c r="H27" s="152"/>
      <c r="I27" s="30"/>
      <c r="J27" s="173" t="s">
        <v>25</v>
      </c>
      <c r="K27" s="173"/>
      <c r="L27" s="173"/>
      <c r="M27" s="19"/>
      <c r="N27" s="19"/>
      <c r="O27" s="19"/>
      <c r="P27" s="19"/>
      <c r="S27" s="110"/>
      <c r="T27" s="110"/>
      <c r="U27" s="110"/>
      <c r="V27" s="110"/>
      <c r="W27" s="110"/>
      <c r="X27" s="110"/>
      <c r="Y27" s="110"/>
      <c r="Z27" s="110"/>
      <c r="AA27" s="110"/>
      <c r="AB27" s="110"/>
      <c r="AC27" s="110"/>
      <c r="AD27" s="110"/>
      <c r="AE27" s="110"/>
      <c r="AF27" s="110"/>
    </row>
    <row r="28" spans="1:32" ht="70.5" customHeight="1" x14ac:dyDescent="0.3">
      <c r="A28" s="26"/>
      <c r="B28" s="19"/>
      <c r="C28" s="152" t="s">
        <v>30</v>
      </c>
      <c r="D28" s="152"/>
      <c r="E28" s="152"/>
      <c r="F28" s="152"/>
      <c r="G28" s="152"/>
      <c r="H28" s="152"/>
      <c r="I28" s="21"/>
      <c r="J28" s="173" t="s">
        <v>18</v>
      </c>
      <c r="K28" s="173"/>
      <c r="L28" s="173"/>
      <c r="M28" s="19"/>
      <c r="N28" s="19"/>
      <c r="O28" s="19"/>
      <c r="P28" s="19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  <c r="AF28" s="110"/>
    </row>
    <row r="29" spans="1:32" ht="70.5" customHeight="1" x14ac:dyDescent="0.3">
      <c r="A29" s="27"/>
      <c r="B29" s="28"/>
      <c r="C29" s="152" t="s">
        <v>31</v>
      </c>
      <c r="D29" s="152"/>
      <c r="E29" s="152"/>
      <c r="F29" s="152"/>
      <c r="G29" s="152"/>
      <c r="H29" s="152"/>
      <c r="I29" s="29"/>
      <c r="J29" s="173" t="s">
        <v>34</v>
      </c>
      <c r="K29" s="173"/>
      <c r="L29" s="173"/>
      <c r="M29" s="20"/>
      <c r="N29" s="28"/>
      <c r="O29" s="28"/>
      <c r="P29" s="19"/>
      <c r="S29" s="110"/>
      <c r="T29" s="110"/>
      <c r="U29" s="110"/>
      <c r="V29" s="110"/>
      <c r="W29" s="110"/>
      <c r="X29" s="110"/>
      <c r="Y29" s="110"/>
      <c r="Z29" s="110"/>
      <c r="AA29" s="110"/>
      <c r="AB29" s="110"/>
      <c r="AC29" s="110"/>
      <c r="AD29" s="110"/>
      <c r="AE29" s="110"/>
      <c r="AF29" s="110"/>
    </row>
    <row r="30" spans="1:32" x14ac:dyDescent="0.2">
      <c r="S30" s="110"/>
      <c r="T30" s="110"/>
      <c r="U30" s="110"/>
      <c r="V30" s="110"/>
      <c r="W30" s="110"/>
      <c r="X30" s="110"/>
      <c r="Y30" s="110"/>
      <c r="Z30" s="110"/>
      <c r="AA30" s="110"/>
      <c r="AB30" s="110"/>
      <c r="AC30" s="110"/>
      <c r="AD30" s="110"/>
      <c r="AE30" s="110"/>
      <c r="AF30" s="110"/>
    </row>
    <row r="31" spans="1:32" x14ac:dyDescent="0.2">
      <c r="S31" s="110"/>
      <c r="T31" s="110"/>
      <c r="U31" s="110"/>
      <c r="V31" s="110"/>
      <c r="W31" s="110"/>
      <c r="X31" s="110"/>
      <c r="Y31" s="110"/>
      <c r="Z31" s="110"/>
      <c r="AA31" s="110"/>
      <c r="AB31" s="110"/>
      <c r="AC31" s="110"/>
      <c r="AD31" s="110"/>
      <c r="AE31" s="110"/>
      <c r="AF31" s="110"/>
    </row>
    <row r="32" spans="1:32" ht="20.25" customHeight="1" x14ac:dyDescent="0.25">
      <c r="A32" s="75" t="s">
        <v>14</v>
      </c>
      <c r="B32" s="95" t="s">
        <v>35</v>
      </c>
      <c r="C32" s="76" t="s">
        <v>72</v>
      </c>
      <c r="D32" s="77"/>
      <c r="E32" s="78"/>
      <c r="F32" s="79" t="s">
        <v>52</v>
      </c>
      <c r="G32" s="80" t="s">
        <v>113</v>
      </c>
      <c r="H32" s="107">
        <f>18.08/1000</f>
        <v>1.8079999999999999E-2</v>
      </c>
      <c r="I32" s="81" t="s">
        <v>95</v>
      </c>
      <c r="J32" s="82"/>
      <c r="K32" s="87" t="s">
        <v>112</v>
      </c>
      <c r="L32" s="103"/>
      <c r="M32" s="104"/>
      <c r="N32" s="104"/>
      <c r="O32" s="105"/>
      <c r="P32" s="105"/>
      <c r="Q32"/>
      <c r="R32"/>
      <c r="S32" s="111"/>
      <c r="T32" s="111"/>
      <c r="U32" s="111"/>
      <c r="V32" s="110"/>
      <c r="W32" s="103"/>
      <c r="X32" s="104"/>
      <c r="Y32" s="104"/>
      <c r="Z32" s="105"/>
      <c r="AA32" s="105"/>
      <c r="AB32" s="110"/>
      <c r="AC32" s="110"/>
      <c r="AD32" s="110"/>
      <c r="AE32" s="110"/>
      <c r="AF32" s="110"/>
    </row>
    <row r="33" spans="1:32" ht="20.25" x14ac:dyDescent="0.25">
      <c r="A33" s="56">
        <v>3</v>
      </c>
      <c r="B33" s="57" t="s">
        <v>36</v>
      </c>
      <c r="C33" s="58" t="s">
        <v>73</v>
      </c>
      <c r="D33" s="50"/>
      <c r="E33" s="51"/>
      <c r="F33" s="49" t="s">
        <v>74</v>
      </c>
      <c r="G33" s="52" t="s">
        <v>113</v>
      </c>
      <c r="H33" s="108">
        <f>16.621/1000</f>
        <v>1.6621E-2</v>
      </c>
      <c r="I33" s="54" t="s">
        <v>96</v>
      </c>
      <c r="J33" s="55"/>
      <c r="K33" s="87" t="s">
        <v>112</v>
      </c>
      <c r="L33" s="103"/>
      <c r="M33" s="104"/>
      <c r="N33" s="104"/>
      <c r="O33" s="105"/>
      <c r="P33" s="105"/>
      <c r="Q33"/>
      <c r="R33"/>
      <c r="S33" s="111"/>
      <c r="T33" s="111"/>
      <c r="U33" s="111"/>
      <c r="V33" s="110"/>
      <c r="W33" s="110"/>
      <c r="X33" s="110"/>
      <c r="Y33" s="110"/>
      <c r="Z33" s="110"/>
      <c r="AA33" s="110"/>
      <c r="AB33" s="110"/>
      <c r="AC33" s="110"/>
      <c r="AD33" s="110"/>
      <c r="AE33" s="110"/>
      <c r="AF33" s="110"/>
    </row>
    <row r="34" spans="1:32" ht="20.25" x14ac:dyDescent="0.25">
      <c r="A34" s="56">
        <v>5</v>
      </c>
      <c r="B34" s="62" t="s">
        <v>37</v>
      </c>
      <c r="C34" s="59" t="s">
        <v>64</v>
      </c>
      <c r="D34" s="50"/>
      <c r="E34" s="51"/>
      <c r="F34" s="60" t="s">
        <v>65</v>
      </c>
      <c r="G34" s="52" t="s">
        <v>113</v>
      </c>
      <c r="H34" s="108">
        <f>66.4/1000</f>
        <v>6.6400000000000001E-2</v>
      </c>
      <c r="I34" s="61" t="s">
        <v>98</v>
      </c>
      <c r="J34" s="55"/>
      <c r="K34" s="87" t="s">
        <v>112</v>
      </c>
      <c r="L34" s="103"/>
      <c r="M34" s="104"/>
      <c r="N34" s="104"/>
      <c r="O34" s="105"/>
      <c r="P34" s="105"/>
      <c r="Q34"/>
      <c r="R34"/>
      <c r="S34" s="111"/>
      <c r="T34" s="111"/>
      <c r="U34" s="111"/>
      <c r="V34" s="110"/>
      <c r="W34" s="110"/>
      <c r="X34" s="110"/>
      <c r="Y34" s="110"/>
      <c r="Z34" s="110"/>
      <c r="AA34" s="110"/>
      <c r="AB34" s="110"/>
      <c r="AC34" s="110"/>
      <c r="AD34" s="110"/>
      <c r="AE34" s="110"/>
      <c r="AF34" s="110"/>
    </row>
    <row r="35" spans="1:32" ht="20.25" x14ac:dyDescent="0.25">
      <c r="A35" s="56">
        <v>7</v>
      </c>
      <c r="B35" s="57" t="s">
        <v>38</v>
      </c>
      <c r="C35" s="58" t="s">
        <v>76</v>
      </c>
      <c r="D35" s="50"/>
      <c r="E35" s="51"/>
      <c r="F35" s="49" t="s">
        <v>74</v>
      </c>
      <c r="G35" s="52" t="s">
        <v>113</v>
      </c>
      <c r="H35" s="108">
        <f>59.808/1000</f>
        <v>5.9808E-2</v>
      </c>
      <c r="I35" s="54" t="s">
        <v>97</v>
      </c>
      <c r="J35" s="55"/>
      <c r="K35" s="87" t="s">
        <v>112</v>
      </c>
      <c r="L35" s="103"/>
      <c r="M35" s="104"/>
      <c r="N35" s="104"/>
      <c r="O35" s="105"/>
      <c r="P35" s="105"/>
      <c r="Q35"/>
      <c r="R35"/>
      <c r="S35" s="111"/>
      <c r="T35" s="111"/>
      <c r="U35" s="111"/>
      <c r="V35" s="110"/>
      <c r="W35" s="110"/>
      <c r="X35" s="110"/>
      <c r="Y35" s="110"/>
      <c r="Z35" s="110"/>
      <c r="AA35" s="110"/>
      <c r="AB35" s="110"/>
      <c r="AC35" s="110"/>
      <c r="AD35" s="110"/>
      <c r="AE35" s="110"/>
      <c r="AF35" s="110"/>
    </row>
    <row r="36" spans="1:32" ht="66.75" customHeight="1" x14ac:dyDescent="0.25">
      <c r="A36" s="56">
        <v>11</v>
      </c>
      <c r="B36" s="97" t="s">
        <v>79</v>
      </c>
      <c r="C36" s="49" t="s">
        <v>78</v>
      </c>
      <c r="D36" s="50"/>
      <c r="E36" s="51"/>
      <c r="F36" s="51" t="s">
        <v>54</v>
      </c>
      <c r="G36" s="52" t="s">
        <v>19</v>
      </c>
      <c r="H36" s="108">
        <v>6</v>
      </c>
      <c r="I36" s="68" t="s">
        <v>105</v>
      </c>
      <c r="J36" s="69"/>
      <c r="K36" s="87" t="s">
        <v>112</v>
      </c>
      <c r="L36" s="103"/>
      <c r="M36" s="104"/>
      <c r="N36" s="104"/>
      <c r="O36" s="105"/>
      <c r="P36" s="105"/>
      <c r="Q36"/>
      <c r="R36"/>
      <c r="S36" s="111"/>
      <c r="T36" s="111"/>
      <c r="U36" s="111"/>
      <c r="V36" s="110"/>
      <c r="W36" s="110"/>
      <c r="X36" s="110"/>
      <c r="Y36" s="110"/>
      <c r="Z36" s="110"/>
      <c r="AA36" s="110"/>
      <c r="AB36" s="110"/>
      <c r="AC36" s="110"/>
      <c r="AD36" s="110"/>
      <c r="AE36" s="110"/>
      <c r="AF36" s="110"/>
    </row>
    <row r="37" spans="1:32" ht="20.25" x14ac:dyDescent="0.25">
      <c r="A37" s="56">
        <v>18</v>
      </c>
      <c r="B37" s="57" t="s">
        <v>42</v>
      </c>
      <c r="C37" s="51" t="s">
        <v>60</v>
      </c>
      <c r="D37" s="50"/>
      <c r="E37" s="51"/>
      <c r="F37" s="52" t="s">
        <v>57</v>
      </c>
      <c r="G37" s="52" t="s">
        <v>19</v>
      </c>
      <c r="H37" s="108">
        <v>2</v>
      </c>
      <c r="I37" s="61" t="s">
        <v>108</v>
      </c>
      <c r="J37" s="55"/>
      <c r="K37" s="87" t="s">
        <v>112</v>
      </c>
      <c r="L37" s="103"/>
      <c r="M37" s="104"/>
      <c r="N37" s="104"/>
      <c r="O37" s="105"/>
      <c r="P37" s="105"/>
      <c r="Q37"/>
      <c r="R37"/>
      <c r="S37" s="111"/>
      <c r="T37" s="111"/>
      <c r="U37" s="111"/>
      <c r="V37" s="110"/>
      <c r="W37" s="110"/>
      <c r="X37" s="110"/>
      <c r="Y37" s="110"/>
      <c r="Z37" s="110"/>
      <c r="AA37" s="110"/>
      <c r="AB37" s="110"/>
      <c r="AC37" s="110"/>
      <c r="AD37" s="110"/>
      <c r="AE37" s="110"/>
      <c r="AF37" s="110"/>
    </row>
    <row r="38" spans="1:32" ht="101.25" customHeight="1" x14ac:dyDescent="0.25">
      <c r="A38" s="56">
        <v>27</v>
      </c>
      <c r="B38" s="66" t="s">
        <v>44</v>
      </c>
      <c r="C38" s="58" t="s">
        <v>77</v>
      </c>
      <c r="D38" s="50"/>
      <c r="E38" s="51"/>
      <c r="F38" s="49" t="s">
        <v>85</v>
      </c>
      <c r="G38" s="49" t="s">
        <v>19</v>
      </c>
      <c r="H38" s="108">
        <v>2</v>
      </c>
      <c r="I38" s="68" t="s">
        <v>109</v>
      </c>
      <c r="J38" s="69"/>
      <c r="K38" s="87" t="s">
        <v>112</v>
      </c>
      <c r="L38" s="103"/>
      <c r="M38" s="104"/>
      <c r="N38" s="104"/>
      <c r="O38" s="105"/>
      <c r="P38" s="105"/>
      <c r="Q38"/>
      <c r="R38"/>
      <c r="S38" s="111"/>
      <c r="T38" s="111"/>
      <c r="U38" s="111"/>
      <c r="V38" s="110"/>
      <c r="W38" s="110"/>
      <c r="X38" s="110"/>
      <c r="Y38" s="110"/>
      <c r="Z38" s="110"/>
      <c r="AA38" s="110"/>
      <c r="AB38" s="110"/>
      <c r="AC38" s="110"/>
      <c r="AD38" s="110"/>
      <c r="AE38" s="110"/>
      <c r="AF38" s="110"/>
    </row>
    <row r="39" spans="1:32" ht="20.25" x14ac:dyDescent="0.25">
      <c r="A39" s="56">
        <v>31</v>
      </c>
      <c r="B39" s="57" t="s">
        <v>45</v>
      </c>
      <c r="C39" s="51" t="s">
        <v>62</v>
      </c>
      <c r="D39" s="50"/>
      <c r="E39" s="51"/>
      <c r="F39" s="49" t="s">
        <v>86</v>
      </c>
      <c r="G39" s="53" t="s">
        <v>113</v>
      </c>
      <c r="H39" s="109">
        <f>21.3/1000</f>
        <v>2.1299999999999999E-2</v>
      </c>
      <c r="I39" s="54" t="s">
        <v>99</v>
      </c>
      <c r="J39" s="55"/>
      <c r="K39" s="87" t="s">
        <v>112</v>
      </c>
      <c r="L39" s="103"/>
      <c r="M39" s="104"/>
      <c r="N39" s="104"/>
      <c r="O39" s="105"/>
      <c r="P39" s="105"/>
      <c r="Q39"/>
      <c r="R39"/>
      <c r="S39"/>
      <c r="T39"/>
      <c r="U39"/>
    </row>
    <row r="40" spans="1:32" ht="20.25" x14ac:dyDescent="0.25">
      <c r="A40" s="56">
        <v>32</v>
      </c>
      <c r="B40" s="57" t="s">
        <v>46</v>
      </c>
      <c r="C40" s="49" t="s">
        <v>75</v>
      </c>
      <c r="D40" s="50"/>
      <c r="E40" s="51"/>
      <c r="F40" s="49" t="s">
        <v>87</v>
      </c>
      <c r="G40" s="52" t="s">
        <v>113</v>
      </c>
      <c r="H40" s="108">
        <f>8.59/1000</f>
        <v>8.5900000000000004E-3</v>
      </c>
      <c r="I40" s="54" t="s">
        <v>100</v>
      </c>
      <c r="J40" s="55"/>
      <c r="K40" s="87" t="s">
        <v>112</v>
      </c>
      <c r="L40" s="103"/>
      <c r="M40" s="104"/>
      <c r="N40" s="104"/>
      <c r="O40" s="105"/>
      <c r="P40" s="105"/>
      <c r="Q40"/>
      <c r="R40"/>
      <c r="S40"/>
      <c r="T40"/>
      <c r="U40"/>
    </row>
    <row r="41" spans="1:32" ht="20.25" x14ac:dyDescent="0.25">
      <c r="A41" s="56">
        <v>33</v>
      </c>
      <c r="B41" s="57" t="s">
        <v>47</v>
      </c>
      <c r="C41" s="49" t="s">
        <v>75</v>
      </c>
      <c r="D41" s="50"/>
      <c r="E41" s="51"/>
      <c r="F41" s="49" t="s">
        <v>87</v>
      </c>
      <c r="G41" s="52" t="s">
        <v>113</v>
      </c>
      <c r="H41" s="108">
        <f>20.8/1000</f>
        <v>2.0799999999999999E-2</v>
      </c>
      <c r="I41" s="54" t="s">
        <v>101</v>
      </c>
      <c r="J41" s="55"/>
      <c r="K41" s="87" t="s">
        <v>112</v>
      </c>
      <c r="L41" s="103"/>
      <c r="M41" s="104"/>
      <c r="N41" s="104"/>
      <c r="O41" s="105"/>
      <c r="P41" s="105"/>
      <c r="Q41"/>
      <c r="R41"/>
      <c r="S41"/>
      <c r="T41"/>
      <c r="U41"/>
    </row>
    <row r="42" spans="1:32" ht="20.25" x14ac:dyDescent="0.25">
      <c r="A42" s="63">
        <v>34</v>
      </c>
      <c r="B42" s="57" t="s">
        <v>48</v>
      </c>
      <c r="C42" s="64" t="s">
        <v>75</v>
      </c>
      <c r="D42" s="65"/>
      <c r="E42" s="66"/>
      <c r="F42" s="57" t="s">
        <v>58</v>
      </c>
      <c r="G42" s="52" t="s">
        <v>67</v>
      </c>
      <c r="H42" s="108">
        <f>84.78/1000</f>
        <v>8.4779999999999994E-2</v>
      </c>
      <c r="I42" s="61" t="s">
        <v>103</v>
      </c>
      <c r="J42" s="67"/>
      <c r="K42" s="87" t="s">
        <v>112</v>
      </c>
      <c r="L42" s="103"/>
      <c r="M42" s="104"/>
      <c r="N42" s="104"/>
      <c r="O42" s="105"/>
      <c r="P42" s="105"/>
      <c r="Q42"/>
      <c r="R42"/>
      <c r="S42"/>
      <c r="T42"/>
      <c r="U42"/>
    </row>
    <row r="43" spans="1:32" ht="20.25" x14ac:dyDescent="0.25">
      <c r="A43" s="56">
        <v>35</v>
      </c>
      <c r="B43" s="97" t="s">
        <v>88</v>
      </c>
      <c r="C43" s="49" t="s">
        <v>75</v>
      </c>
      <c r="D43" s="50"/>
      <c r="E43" s="51"/>
      <c r="F43" s="49" t="s">
        <v>89</v>
      </c>
      <c r="G43" s="52" t="s">
        <v>19</v>
      </c>
      <c r="H43" s="108">
        <v>1</v>
      </c>
      <c r="I43" s="61" t="s">
        <v>104</v>
      </c>
      <c r="J43" s="55"/>
      <c r="K43" s="87" t="s">
        <v>112</v>
      </c>
      <c r="L43" s="103"/>
      <c r="M43" s="104"/>
      <c r="N43" s="104"/>
      <c r="O43" s="105"/>
      <c r="P43" s="105"/>
      <c r="Q43"/>
      <c r="R43"/>
      <c r="S43"/>
      <c r="T43"/>
      <c r="U43"/>
    </row>
    <row r="44" spans="1:32" ht="20.25" x14ac:dyDescent="0.25">
      <c r="A44" s="56">
        <v>36</v>
      </c>
      <c r="B44" s="97" t="s">
        <v>90</v>
      </c>
      <c r="C44" s="49" t="s">
        <v>75</v>
      </c>
      <c r="D44" s="50"/>
      <c r="E44" s="51"/>
      <c r="F44" s="49" t="s">
        <v>89</v>
      </c>
      <c r="G44" s="52" t="s">
        <v>19</v>
      </c>
      <c r="H44" s="108">
        <v>1</v>
      </c>
      <c r="I44" s="61" t="s">
        <v>104</v>
      </c>
      <c r="J44" s="55"/>
      <c r="K44" s="87" t="s">
        <v>112</v>
      </c>
      <c r="L44" s="103"/>
      <c r="M44" s="104"/>
      <c r="N44" s="104"/>
      <c r="O44" s="105"/>
      <c r="P44" s="105"/>
      <c r="Q44"/>
      <c r="R44"/>
      <c r="S44"/>
      <c r="T44"/>
      <c r="U44"/>
    </row>
    <row r="45" spans="1:32" ht="20.25" x14ac:dyDescent="0.25">
      <c r="A45" s="56">
        <v>38</v>
      </c>
      <c r="B45" s="62" t="s">
        <v>49</v>
      </c>
      <c r="C45" s="60" t="s">
        <v>68</v>
      </c>
      <c r="D45" s="50"/>
      <c r="E45" s="51"/>
      <c r="F45" s="60" t="s">
        <v>69</v>
      </c>
      <c r="G45" s="52" t="s">
        <v>113</v>
      </c>
      <c r="H45" s="108">
        <f>27.898/1000</f>
        <v>2.7897999999999999E-2</v>
      </c>
      <c r="I45" s="61" t="s">
        <v>102</v>
      </c>
      <c r="J45" s="55"/>
      <c r="K45" s="87" t="s">
        <v>112</v>
      </c>
      <c r="L45" s="103"/>
      <c r="M45" s="104"/>
      <c r="N45" s="104"/>
      <c r="O45" s="105"/>
      <c r="P45" s="105"/>
      <c r="Q45"/>
      <c r="R45"/>
      <c r="S45"/>
      <c r="T45"/>
      <c r="U45"/>
    </row>
    <row r="46" spans="1:32" ht="20.25" x14ac:dyDescent="0.25">
      <c r="A46" s="56">
        <v>40</v>
      </c>
      <c r="B46" s="62" t="s">
        <v>50</v>
      </c>
      <c r="C46" s="59" t="s">
        <v>70</v>
      </c>
      <c r="D46" s="50"/>
      <c r="E46" s="51"/>
      <c r="F46" s="60" t="s">
        <v>71</v>
      </c>
      <c r="G46" s="52" t="s">
        <v>113</v>
      </c>
      <c r="H46" s="108">
        <f>1.232/1000</f>
        <v>1.232E-3</v>
      </c>
      <c r="I46" s="61" t="s">
        <v>107</v>
      </c>
      <c r="J46" s="55"/>
      <c r="K46" s="87" t="s">
        <v>112</v>
      </c>
      <c r="L46" s="103"/>
      <c r="M46" s="104"/>
      <c r="N46" s="104"/>
      <c r="O46" s="105"/>
      <c r="P46" s="105"/>
      <c r="Q46"/>
      <c r="R46"/>
      <c r="S46"/>
      <c r="T46"/>
      <c r="U46"/>
    </row>
    <row r="47" spans="1:32" x14ac:dyDescent="0.2">
      <c r="L47" s="110"/>
      <c r="M47" s="110"/>
      <c r="N47" s="110"/>
      <c r="O47" s="110"/>
      <c r="P47" s="110"/>
    </row>
    <row r="48" spans="1:32" x14ac:dyDescent="0.2">
      <c r="L48" s="110"/>
      <c r="M48" s="110"/>
      <c r="N48" s="110"/>
      <c r="O48" s="110"/>
      <c r="P48" s="110"/>
    </row>
    <row r="49" spans="12:16" x14ac:dyDescent="0.2">
      <c r="L49" s="110"/>
      <c r="M49" s="110"/>
      <c r="N49" s="110"/>
      <c r="O49" s="110"/>
      <c r="P49" s="110"/>
    </row>
  </sheetData>
  <autoFilter ref="A13:P46"/>
  <mergeCells count="32">
    <mergeCell ref="A23:G23"/>
    <mergeCell ref="O2:P2"/>
    <mergeCell ref="O3:Q3"/>
    <mergeCell ref="O4:Q4"/>
    <mergeCell ref="A5:C5"/>
    <mergeCell ref="A7:B7"/>
    <mergeCell ref="A6:C6"/>
    <mergeCell ref="L15:L22"/>
    <mergeCell ref="O15:O22"/>
    <mergeCell ref="P15:P22"/>
    <mergeCell ref="C29:H29"/>
    <mergeCell ref="J29:L29"/>
    <mergeCell ref="J28:L28"/>
    <mergeCell ref="J24:L24"/>
    <mergeCell ref="C28:H28"/>
    <mergeCell ref="C25:H25"/>
    <mergeCell ref="J25:L25"/>
    <mergeCell ref="C27:H27"/>
    <mergeCell ref="J27:L27"/>
    <mergeCell ref="C26:H26"/>
    <mergeCell ref="J26:L26"/>
    <mergeCell ref="C24:H24"/>
    <mergeCell ref="V5:AF5"/>
    <mergeCell ref="O5:P5"/>
    <mergeCell ref="A11:P11"/>
    <mergeCell ref="A9:O9"/>
    <mergeCell ref="A12:O12"/>
    <mergeCell ref="J5:L5"/>
    <mergeCell ref="J6:L6"/>
    <mergeCell ref="O6:Q6"/>
    <mergeCell ref="A8:P8"/>
    <mergeCell ref="A10:P10"/>
  </mergeCells>
  <pageMargins left="0.39370078740157483" right="0.19685039370078741" top="0.19685039370078741" bottom="0.19685039370078741" header="0.31496062992125984" footer="0.31496062992125984"/>
  <pageSetup paperSize="9" scale="41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Лист2 (2)</vt:lpstr>
      <vt:lpstr>Лист2</vt:lpstr>
      <vt:lpstr>Лист3</vt:lpstr>
      <vt:lpstr>Лист2!Область_печати</vt:lpstr>
      <vt:lpstr>'Лист2 (2)'!Область_печати</vt:lpstr>
    </vt:vector>
  </TitlesOfParts>
  <Company>bgres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DUBROVINAT</dc:creator>
  <cp:lastModifiedBy>Лукина Наталья Вадимовна</cp:lastModifiedBy>
  <cp:lastPrinted>2016-10-11T11:27:22Z</cp:lastPrinted>
  <dcterms:created xsi:type="dcterms:W3CDTF">2012-02-09T10:02:29Z</dcterms:created>
  <dcterms:modified xsi:type="dcterms:W3CDTF">2016-10-24T11:25:21Z</dcterms:modified>
</cp:coreProperties>
</file>